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merjahe/Documents/primir_submission/revision/tables/"/>
    </mc:Choice>
  </mc:AlternateContent>
  <bookViews>
    <workbookView xWindow="0" yWindow="10840" windowWidth="21600" windowHeight="14620" tabRatio="500"/>
  </bookViews>
  <sheets>
    <sheet name="SupplementaryTable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89" i="1" l="1"/>
  <c r="K88" i="1"/>
  <c r="K87" i="1"/>
  <c r="K86" i="1"/>
  <c r="K82" i="1"/>
  <c r="K80" i="1"/>
  <c r="K79" i="1"/>
  <c r="K73" i="1"/>
  <c r="K72" i="1"/>
  <c r="K70" i="1"/>
  <c r="K69" i="1"/>
  <c r="K68" i="1"/>
  <c r="K67" i="1"/>
  <c r="K66" i="1"/>
  <c r="K65" i="1"/>
  <c r="K64" i="1"/>
  <c r="K63" i="1"/>
  <c r="K62" i="1"/>
  <c r="K61" i="1"/>
  <c r="K60" i="1"/>
  <c r="K43" i="1"/>
  <c r="K42" i="1"/>
  <c r="K41" i="1"/>
  <c r="K40" i="1"/>
  <c r="K24" i="1"/>
  <c r="K23" i="1"/>
  <c r="K76" i="1"/>
  <c r="K77" i="1"/>
  <c r="K71" i="1"/>
  <c r="K34" i="1"/>
  <c r="K33" i="1"/>
  <c r="K13" i="1"/>
</calcChain>
</file>

<file path=xl/sharedStrings.xml><?xml version="1.0" encoding="utf-8"?>
<sst xmlns="http://schemas.openxmlformats.org/spreadsheetml/2006/main" count="836" uniqueCount="243">
  <si>
    <t>Treatment</t>
  </si>
  <si>
    <t>Replicate</t>
  </si>
  <si>
    <t>GSE92375 (this study)</t>
  </si>
  <si>
    <t>GSM2428723</t>
  </si>
  <si>
    <t>A549</t>
  </si>
  <si>
    <t>none</t>
  </si>
  <si>
    <t>na</t>
  </si>
  <si>
    <t>hg19</t>
  </si>
  <si>
    <t>lung</t>
  </si>
  <si>
    <t>epithelial</t>
  </si>
  <si>
    <t>lung cancer epithelial cell</t>
  </si>
  <si>
    <t>GSE51225</t>
  </si>
  <si>
    <t>GSM1240738</t>
  </si>
  <si>
    <t>AC16</t>
  </si>
  <si>
    <t>none, vehicle added to isolated nuclei 15 min prior to run-on reaction</t>
  </si>
  <si>
    <t>15min</t>
  </si>
  <si>
    <t>heart</t>
  </si>
  <si>
    <t>myocyte</t>
  </si>
  <si>
    <t>cardiomyocyte</t>
  </si>
  <si>
    <t>GSM1240739</t>
  </si>
  <si>
    <t>GSM1240740</t>
  </si>
  <si>
    <t>TNFalpha</t>
  </si>
  <si>
    <t>10min</t>
  </si>
  <si>
    <t>GSM1240741</t>
  </si>
  <si>
    <t>GSM1240742</t>
  </si>
  <si>
    <t>30min</t>
  </si>
  <si>
    <t>GSM1240743</t>
  </si>
  <si>
    <t>GSM1240744</t>
  </si>
  <si>
    <t>120min</t>
  </si>
  <si>
    <t>GSM1240745</t>
  </si>
  <si>
    <t>GSM1240746</t>
  </si>
  <si>
    <t>0min</t>
  </si>
  <si>
    <t>GSM1240747</t>
  </si>
  <si>
    <t>GSM2428724</t>
  </si>
  <si>
    <t>ARPE</t>
  </si>
  <si>
    <t>retina</t>
  </si>
  <si>
    <t>retinal pigment epithelial cell</t>
  </si>
  <si>
    <t>GSE39878</t>
  </si>
  <si>
    <t>GSM980644</t>
  </si>
  <si>
    <t>GM12004</t>
  </si>
  <si>
    <t>blood</t>
  </si>
  <si>
    <t>lymphoid</t>
  </si>
  <si>
    <t>B-lymphoblastoid cell</t>
  </si>
  <si>
    <t>GSM980645</t>
  </si>
  <si>
    <t>GM12750</t>
  </si>
  <si>
    <t>GSE60454</t>
  </si>
  <si>
    <t>GSE41009</t>
  </si>
  <si>
    <t>GSM1006728</t>
  </si>
  <si>
    <t>H1hESC</t>
  </si>
  <si>
    <t>blastocyst</t>
  </si>
  <si>
    <t>stem cell</t>
  </si>
  <si>
    <t>embryonic stem cell</t>
  </si>
  <si>
    <t>GSM1006729</t>
  </si>
  <si>
    <t>0h</t>
  </si>
  <si>
    <t>GSM1006730</t>
  </si>
  <si>
    <t>activin</t>
  </si>
  <si>
    <t>1h</t>
  </si>
  <si>
    <t>GSM1006731</t>
  </si>
  <si>
    <t>48h</t>
  </si>
  <si>
    <t>GSE52642</t>
  </si>
  <si>
    <t>GSM1273485</t>
  </si>
  <si>
    <t>HAEC</t>
  </si>
  <si>
    <t>2h</t>
  </si>
  <si>
    <t>aorta</t>
  </si>
  <si>
    <t>endothelial</t>
  </si>
  <si>
    <t>artery endothelial cell</t>
  </si>
  <si>
    <t>GSE38140</t>
  </si>
  <si>
    <t>GSM1124062</t>
  </si>
  <si>
    <t>HCT116</t>
  </si>
  <si>
    <t>none, solvent DMSO</t>
  </si>
  <si>
    <t>colon cancer</t>
  </si>
  <si>
    <t>colon cancer epithelial cell</t>
  </si>
  <si>
    <t>GSE53964</t>
  </si>
  <si>
    <t>GSM1304424</t>
  </si>
  <si>
    <t>none, solvent DMSO 1h</t>
  </si>
  <si>
    <t>prostate epithelium</t>
  </si>
  <si>
    <t>GSM1304425</t>
  </si>
  <si>
    <t>nutlin-3a 1h</t>
  </si>
  <si>
    <t>GSM1304426</t>
  </si>
  <si>
    <t>p53- cells, solvent DMSO 1h</t>
  </si>
  <si>
    <t>GSM1304427</t>
  </si>
  <si>
    <t>p53- cells, nutlin-3a 1h</t>
  </si>
  <si>
    <t>GSM1366021</t>
  </si>
  <si>
    <t>none, solvent DMSO 30 min</t>
  </si>
  <si>
    <t>0.5h</t>
  </si>
  <si>
    <t>GSM1366022</t>
  </si>
  <si>
    <t>nutlin-3a 30 min</t>
  </si>
  <si>
    <t>HEK293</t>
  </si>
  <si>
    <t>embryonic kidney</t>
  </si>
  <si>
    <t>GSM2428721</t>
  </si>
  <si>
    <t>GSM2428722</t>
  </si>
  <si>
    <t>GSE62046</t>
  </si>
  <si>
    <t>GSM1518913</t>
  </si>
  <si>
    <t>HeLa</t>
  </si>
  <si>
    <t>cervical cancer</t>
  </si>
  <si>
    <t>cervical cancer epithelial cell</t>
  </si>
  <si>
    <t>GSM1518914</t>
  </si>
  <si>
    <t>GSM2428725</t>
  </si>
  <si>
    <t>GSM2428726</t>
  </si>
  <si>
    <t>HepG2</t>
  </si>
  <si>
    <t>4h</t>
  </si>
  <si>
    <t>GSM2428727</t>
  </si>
  <si>
    <t>hESC9</t>
  </si>
  <si>
    <t>HUVEC</t>
  </si>
  <si>
    <t>umbilical coord vein</t>
  </si>
  <si>
    <t>vein endothelial cell</t>
  </si>
  <si>
    <t>VEGFA</t>
  </si>
  <si>
    <t>GSM1412750</t>
  </si>
  <si>
    <t>GSE13518</t>
  </si>
  <si>
    <t>GSM340901</t>
  </si>
  <si>
    <t>IMR90</t>
  </si>
  <si>
    <t>fibroblast</t>
  </si>
  <si>
    <t>GSM340902</t>
  </si>
  <si>
    <t>GSE43070</t>
  </si>
  <si>
    <t>GSM1055806</t>
  </si>
  <si>
    <t>lung cell</t>
  </si>
  <si>
    <t>GSM1055807</t>
  </si>
  <si>
    <t>GSM1480325</t>
  </si>
  <si>
    <t>K562</t>
  </si>
  <si>
    <t>bone marrow</t>
  </si>
  <si>
    <t>myeloid</t>
  </si>
  <si>
    <t>myeloid blast</t>
  </si>
  <si>
    <t>GSE66448</t>
  </si>
  <si>
    <t>GSM1622612</t>
  </si>
  <si>
    <t>GSM1622613</t>
  </si>
  <si>
    <t>GSM1622614</t>
  </si>
  <si>
    <t>heatshock</t>
  </si>
  <si>
    <t>GSM1622615</t>
  </si>
  <si>
    <t>GSE27823</t>
  </si>
  <si>
    <t>GSM686948</t>
  </si>
  <si>
    <t>LNCAP</t>
  </si>
  <si>
    <t>siCTRL 96h+vehicle 1h</t>
  </si>
  <si>
    <t>97h</t>
  </si>
  <si>
    <t>prostate cancer epithelial cell</t>
  </si>
  <si>
    <t>GSM686949</t>
  </si>
  <si>
    <t>siCTRL 96h+dht 1h</t>
  </si>
  <si>
    <t>GSM686950</t>
  </si>
  <si>
    <t>siFOXA1 96h+dht 1h</t>
  </si>
  <si>
    <t>GSE83860</t>
  </si>
  <si>
    <t>GSM2219886</t>
  </si>
  <si>
    <t>DHT.TNFa</t>
  </si>
  <si>
    <t>GSM2219887</t>
  </si>
  <si>
    <t>GSM2219888</t>
  </si>
  <si>
    <t>DHT</t>
  </si>
  <si>
    <t>GSM2219889</t>
  </si>
  <si>
    <t>GSM2219890</t>
  </si>
  <si>
    <t>none, solvent DMSO 96h</t>
  </si>
  <si>
    <t>GSM2219891</t>
  </si>
  <si>
    <t>GSM2219892</t>
  </si>
  <si>
    <t>TNFa</t>
  </si>
  <si>
    <t>GSM2219893</t>
  </si>
  <si>
    <t>GSE41324</t>
  </si>
  <si>
    <t>GSM1014637</t>
  </si>
  <si>
    <t>MCF7</t>
  </si>
  <si>
    <t>none, vehicle</t>
  </si>
  <si>
    <t>mammary epithelium</t>
  </si>
  <si>
    <t>breast cancer epithelial cell</t>
  </si>
  <si>
    <t>GSM1014638</t>
  </si>
  <si>
    <t>GSM1014639</t>
  </si>
  <si>
    <t>GSM1014640</t>
  </si>
  <si>
    <t>estrogen</t>
  </si>
  <si>
    <t>GSM1014641</t>
  </si>
  <si>
    <t>GSM1014642</t>
  </si>
  <si>
    <t>GSM1014643</t>
  </si>
  <si>
    <t>25min</t>
  </si>
  <si>
    <t>GSM1014644</t>
  </si>
  <si>
    <t>GSM1014645</t>
  </si>
  <si>
    <t>40min</t>
  </si>
  <si>
    <t>GSM1014646</t>
  </si>
  <si>
    <t>GSM1014647</t>
  </si>
  <si>
    <t>GSM2428728</t>
  </si>
  <si>
    <t>MRC5</t>
  </si>
  <si>
    <t>GSE67519</t>
  </si>
  <si>
    <t>GSM1648604</t>
  </si>
  <si>
    <t>Nalm6</t>
  </si>
  <si>
    <t>lentiviral luciferase control overexpression</t>
  </si>
  <si>
    <t>24h</t>
  </si>
  <si>
    <t>cell line</t>
  </si>
  <si>
    <t>B lymphoid</t>
  </si>
  <si>
    <t>pre-B blast</t>
  </si>
  <si>
    <t>GSM1648605</t>
  </si>
  <si>
    <t>GSE67540</t>
  </si>
  <si>
    <t>GSM1649153</t>
  </si>
  <si>
    <t>ctrl</t>
  </si>
  <si>
    <t>GSM1649154</t>
  </si>
  <si>
    <t>cocultured with human bmMSC</t>
  </si>
  <si>
    <t>GSM2428729</t>
  </si>
  <si>
    <t>NHA</t>
  </si>
  <si>
    <t>brain</t>
  </si>
  <si>
    <t>glial</t>
  </si>
  <si>
    <t>astrocyte</t>
  </si>
  <si>
    <t>GSM2428730</t>
  </si>
  <si>
    <t>GSE62296</t>
  </si>
  <si>
    <t>GSM1524923</t>
  </si>
  <si>
    <t>Ramos</t>
  </si>
  <si>
    <t>lymphoma blast</t>
  </si>
  <si>
    <t>GSM1649155</t>
  </si>
  <si>
    <t>REH</t>
  </si>
  <si>
    <t>GSM1649156</t>
  </si>
  <si>
    <t>GSM1649157</t>
  </si>
  <si>
    <t>GSM1649158</t>
  </si>
  <si>
    <t>GSM1649159</t>
  </si>
  <si>
    <t>GSM1649160</t>
  </si>
  <si>
    <t>GSM1649161</t>
  </si>
  <si>
    <t>cocultured with human bmMSC differentiated to adipocytes</t>
  </si>
  <si>
    <t>GSM2428731</t>
  </si>
  <si>
    <t>SKOV3</t>
  </si>
  <si>
    <t>ovary</t>
  </si>
  <si>
    <t>ovarian cancer epithelial cell</t>
  </si>
  <si>
    <t>GSM2428732</t>
  </si>
  <si>
    <t>T98G</t>
  </si>
  <si>
    <t>glioblastoma cell</t>
  </si>
  <si>
    <t>GSM2428733</t>
  </si>
  <si>
    <t>THP1</t>
  </si>
  <si>
    <t>periferal blood</t>
  </si>
  <si>
    <t>CD14+ monocytes</t>
  </si>
  <si>
    <t>GSM2428734</t>
  </si>
  <si>
    <t>U87</t>
  </si>
  <si>
    <t>GSE84432</t>
  </si>
  <si>
    <t>GSM2262426</t>
  </si>
  <si>
    <t>VCaP</t>
  </si>
  <si>
    <t>prostate cancer</t>
  </si>
  <si>
    <t>GSM2262427</t>
  </si>
  <si>
    <t>GSM2262428</t>
  </si>
  <si>
    <t>GSM2262429</t>
  </si>
  <si>
    <t>NA</t>
  </si>
  <si>
    <t>Aligned reads</t>
  </si>
  <si>
    <t>Reads sequenced</t>
  </si>
  <si>
    <t>GSM1273486</t>
  </si>
  <si>
    <t>GSM2643991</t>
  </si>
  <si>
    <t>GSM2486423</t>
  </si>
  <si>
    <t>GSM2486424</t>
  </si>
  <si>
    <t>GSE id</t>
  </si>
  <si>
    <t>GSM id</t>
  </si>
  <si>
    <t>Cell Type</t>
  </si>
  <si>
    <t>Collection Time</t>
  </si>
  <si>
    <t>Genome Version</t>
  </si>
  <si>
    <t>Tissue source</t>
  </si>
  <si>
    <t>Cell type</t>
  </si>
  <si>
    <t>Specific type</t>
  </si>
  <si>
    <t>rRNA filtered reads</t>
  </si>
  <si>
    <t>Reads in analysis (after snoRNA filtering)</t>
  </si>
  <si>
    <t>Quality filtered reads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</si>
</sst>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2"/>
      <color theme="1"/>
      <name val="Calibri"/>
      <family val="2"/>
      <scheme val="minor"/>
    </font>
    <font>
      <sz val="12"/>
      <color rgb="FF000000"/>
      <name val="Calibri"/>
    </font>
    <font>
      <sz val="10"/>
      <color theme="1"/>
      <name val="Arial"/>
    </font>
    <font>
      <sz val="12"/>
      <color theme="1"/>
      <name val="Calibri"/>
    </font>
    <font>
      <u/>
      <sz val="10"/>
      <color theme="11"/>
      <name val="Arial"/>
    </font>
    <font>
      <sz val="12"/>
      <color rgb="FF000000"/>
      <name val="Calibri"/>
      <scheme val="minor"/>
    </font>
    <font>
      <sz val="12"/>
      <name val="Calibri"/>
      <scheme val="minor"/>
    </font>
    <font>
      <b/>
      <sz val="10"/>
      <color rgb="FF000000"/>
      <name val="Arial"/>
    </font>
    <font>
      <b/>
      <sz val="12"/>
      <color rgb="FF000000"/>
      <name val="Calibri"/>
    </font>
    <font>
      <b/>
      <sz val="12"/>
      <color rgb="FF000000"/>
      <name val="Calibri"/>
      <scheme val="minor"/>
    </font>
    <font>
      <b/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 applyFont="1" applyAlignment="1"/>
    <xf numFmtId="0" fontId="0" fillId="0" borderId="0" xfId="0"/>
    <xf numFmtId="0" fontId="3" fillId="0" borderId="0" xfId="0" applyFont="1" applyAlignment="1"/>
    <xf numFmtId="0" fontId="0" fillId="0" borderId="0" xfId="0" applyFont="1" applyFill="1" applyBorder="1"/>
    <xf numFmtId="0" fontId="2" fillId="0" borderId="0" xfId="0" applyFont="1" applyFill="1" applyBorder="1" applyAlignment="1"/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6" fillId="0" borderId="0" xfId="0" applyFont="1" applyFill="1" applyBorder="1"/>
    <xf numFmtId="0" fontId="8" fillId="0" borderId="0" xfId="0" applyFont="1" applyFill="1"/>
    <xf numFmtId="0" fontId="9" fillId="0" borderId="0" xfId="0" applyFont="1" applyFill="1" applyBorder="1" applyAlignment="1"/>
    <xf numFmtId="0" fontId="10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/>
  </cellXfs>
  <cellStyles count="3">
    <cellStyle name="Avattu hyperlinkki" xfId="1" builtinId="9" hidden="1"/>
    <cellStyle name="Avattu hyperlinkki" xfId="2" builtinId="9" hidden="1"/>
    <cellStyle name="Norm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6"/>
  <sheetViews>
    <sheetView tabSelected="1" topLeftCell="I1" zoomScale="110" zoomScaleNormal="110" zoomScalePageLayoutView="110" workbookViewId="0">
      <pane ySplit="1" topLeftCell="A2" activePane="bottomLeft" state="frozen"/>
      <selection pane="bottomLeft" activeCell="O1" sqref="O1"/>
    </sheetView>
  </sheetViews>
  <sheetFormatPr baseColWidth="10" defaultColWidth="17.33203125" defaultRowHeight="15" customHeight="1" x14ac:dyDescent="0.2"/>
  <cols>
    <col min="1" max="1" width="18.83203125" style="5" bestFit="1" customWidth="1"/>
    <col min="2" max="2" width="12" style="5" bestFit="1" customWidth="1"/>
    <col min="3" max="3" width="9.1640625" style="5" bestFit="1" customWidth="1"/>
    <col min="4" max="4" width="59" style="9" bestFit="1" customWidth="1"/>
    <col min="5" max="5" width="13.1640625" style="9" bestFit="1" customWidth="1"/>
    <col min="6" max="6" width="8.6640625" style="9" bestFit="1" customWidth="1"/>
    <col min="7" max="7" width="14.6640625" style="9" bestFit="1" customWidth="1"/>
    <col min="8" max="8" width="18.6640625" style="9" bestFit="1" customWidth="1"/>
    <col min="9" max="9" width="26.1640625" style="9" bestFit="1" customWidth="1"/>
    <col min="10" max="10" width="28.5" style="9" bestFit="1" customWidth="1"/>
    <col min="11" max="11" width="15.1640625" style="7" bestFit="1" customWidth="1"/>
    <col min="12" max="12" width="18.6640625" style="7" bestFit="1" customWidth="1"/>
    <col min="13" max="13" width="17" style="7" bestFit="1" customWidth="1"/>
    <col min="14" max="14" width="12.1640625" style="7" bestFit="1" customWidth="1"/>
    <col min="15" max="15" width="34.83203125" style="7" bestFit="1" customWidth="1"/>
    <col min="16" max="16" width="17.33203125" style="1"/>
  </cols>
  <sheetData>
    <row r="1" spans="1:16" s="19" customFormat="1" ht="15.75" customHeight="1" x14ac:dyDescent="0.2">
      <c r="A1" s="13" t="s">
        <v>232</v>
      </c>
      <c r="B1" s="13" t="s">
        <v>233</v>
      </c>
      <c r="C1" s="14" t="s">
        <v>234</v>
      </c>
      <c r="D1" s="15" t="s">
        <v>0</v>
      </c>
      <c r="E1" s="15" t="s">
        <v>235</v>
      </c>
      <c r="F1" s="15" t="s">
        <v>1</v>
      </c>
      <c r="G1" s="15" t="s">
        <v>236</v>
      </c>
      <c r="H1" s="15" t="s">
        <v>237</v>
      </c>
      <c r="I1" s="15" t="s">
        <v>238</v>
      </c>
      <c r="J1" s="15" t="s">
        <v>239</v>
      </c>
      <c r="K1" s="16" t="s">
        <v>227</v>
      </c>
      <c r="L1" s="17" t="s">
        <v>242</v>
      </c>
      <c r="M1" s="17" t="s">
        <v>240</v>
      </c>
      <c r="N1" s="17" t="s">
        <v>226</v>
      </c>
      <c r="O1" s="17" t="s">
        <v>241</v>
      </c>
      <c r="P1" s="18"/>
    </row>
    <row r="2" spans="1:16" ht="15.75" customHeight="1" x14ac:dyDescent="0.2">
      <c r="A2" s="4" t="s">
        <v>2</v>
      </c>
      <c r="B2" s="4" t="s">
        <v>3</v>
      </c>
      <c r="C2" s="4" t="s">
        <v>4</v>
      </c>
      <c r="D2" s="9" t="s">
        <v>5</v>
      </c>
      <c r="E2" s="9" t="s">
        <v>6</v>
      </c>
      <c r="F2" s="10">
        <v>1</v>
      </c>
      <c r="G2" s="9" t="s">
        <v>7</v>
      </c>
      <c r="H2" s="9" t="s">
        <v>8</v>
      </c>
      <c r="I2" s="9" t="s">
        <v>9</v>
      </c>
      <c r="J2" s="9" t="s">
        <v>10</v>
      </c>
      <c r="K2" s="7">
        <v>22031674</v>
      </c>
      <c r="L2" s="7">
        <v>17752504</v>
      </c>
      <c r="M2" s="7">
        <v>13313497</v>
      </c>
      <c r="N2" s="7">
        <v>11042979</v>
      </c>
      <c r="O2" s="7">
        <v>10361458</v>
      </c>
    </row>
    <row r="3" spans="1:16" ht="15.75" customHeight="1" x14ac:dyDescent="0.2">
      <c r="A3" s="4" t="s">
        <v>11</v>
      </c>
      <c r="B3" s="4" t="s">
        <v>12</v>
      </c>
      <c r="C3" s="4" t="s">
        <v>13</v>
      </c>
      <c r="D3" s="9" t="s">
        <v>14</v>
      </c>
      <c r="E3" s="9" t="s">
        <v>15</v>
      </c>
      <c r="F3" s="10">
        <v>1</v>
      </c>
      <c r="G3" s="9" t="s">
        <v>7</v>
      </c>
      <c r="H3" s="9" t="s">
        <v>16</v>
      </c>
      <c r="I3" s="9" t="s">
        <v>17</v>
      </c>
      <c r="J3" s="9" t="s">
        <v>18</v>
      </c>
      <c r="K3" s="7">
        <v>22552183</v>
      </c>
      <c r="L3" s="7">
        <v>20998134</v>
      </c>
      <c r="M3" s="7">
        <v>18114166</v>
      </c>
      <c r="N3" s="7">
        <v>13099321</v>
      </c>
      <c r="O3" s="7">
        <v>12900517</v>
      </c>
    </row>
    <row r="4" spans="1:16" ht="15.75" customHeight="1" x14ac:dyDescent="0.2">
      <c r="A4" s="4" t="s">
        <v>11</v>
      </c>
      <c r="B4" s="4" t="s">
        <v>19</v>
      </c>
      <c r="C4" s="4" t="s">
        <v>13</v>
      </c>
      <c r="D4" s="9" t="s">
        <v>14</v>
      </c>
      <c r="E4" s="9" t="s">
        <v>15</v>
      </c>
      <c r="F4" s="10">
        <v>2</v>
      </c>
      <c r="G4" s="9" t="s">
        <v>7</v>
      </c>
      <c r="H4" s="9" t="s">
        <v>16</v>
      </c>
      <c r="I4" s="9" t="s">
        <v>17</v>
      </c>
      <c r="J4" s="9" t="s">
        <v>18</v>
      </c>
      <c r="K4" s="7">
        <v>23983780</v>
      </c>
      <c r="L4" s="7">
        <v>22675568</v>
      </c>
      <c r="M4" s="7">
        <v>20062388</v>
      </c>
      <c r="N4" s="7">
        <v>15803769</v>
      </c>
      <c r="O4" s="7">
        <v>15609456</v>
      </c>
    </row>
    <row r="5" spans="1:16" ht="15.75" customHeight="1" x14ac:dyDescent="0.2">
      <c r="A5" s="4" t="s">
        <v>11</v>
      </c>
      <c r="B5" s="4" t="s">
        <v>20</v>
      </c>
      <c r="C5" s="4" t="s">
        <v>13</v>
      </c>
      <c r="D5" s="9" t="s">
        <v>21</v>
      </c>
      <c r="E5" s="9" t="s">
        <v>22</v>
      </c>
      <c r="F5" s="10">
        <v>1</v>
      </c>
      <c r="G5" s="9" t="s">
        <v>7</v>
      </c>
      <c r="H5" s="9" t="s">
        <v>16</v>
      </c>
      <c r="I5" s="9" t="s">
        <v>17</v>
      </c>
      <c r="J5" s="9" t="s">
        <v>18</v>
      </c>
      <c r="K5" s="6">
        <v>21846644</v>
      </c>
      <c r="L5" s="8">
        <v>20499299</v>
      </c>
      <c r="M5" s="7">
        <v>16967204</v>
      </c>
      <c r="N5" s="7">
        <v>12762687</v>
      </c>
      <c r="O5" s="7">
        <v>12443712</v>
      </c>
    </row>
    <row r="6" spans="1:16" ht="15.75" customHeight="1" x14ac:dyDescent="0.2">
      <c r="A6" s="4" t="s">
        <v>11</v>
      </c>
      <c r="B6" s="4" t="s">
        <v>23</v>
      </c>
      <c r="C6" s="4" t="s">
        <v>13</v>
      </c>
      <c r="D6" s="9" t="s">
        <v>21</v>
      </c>
      <c r="E6" s="9" t="s">
        <v>22</v>
      </c>
      <c r="F6" s="10">
        <v>2</v>
      </c>
      <c r="G6" s="9" t="s">
        <v>7</v>
      </c>
      <c r="H6" s="9" t="s">
        <v>16</v>
      </c>
      <c r="I6" s="9" t="s">
        <v>17</v>
      </c>
      <c r="J6" s="9" t="s">
        <v>18</v>
      </c>
      <c r="K6" s="7">
        <v>18439747</v>
      </c>
      <c r="L6" s="8">
        <v>17503993</v>
      </c>
      <c r="M6" s="7">
        <v>14772755</v>
      </c>
      <c r="N6" s="7">
        <v>12013764</v>
      </c>
      <c r="O6" s="7">
        <v>11842122</v>
      </c>
    </row>
    <row r="7" spans="1:16" ht="15.75" customHeight="1" x14ac:dyDescent="0.2">
      <c r="A7" s="4" t="s">
        <v>11</v>
      </c>
      <c r="B7" s="4" t="s">
        <v>24</v>
      </c>
      <c r="C7" s="4" t="s">
        <v>13</v>
      </c>
      <c r="D7" s="9" t="s">
        <v>21</v>
      </c>
      <c r="E7" s="9" t="s">
        <v>25</v>
      </c>
      <c r="F7" s="10">
        <v>1</v>
      </c>
      <c r="G7" s="9" t="s">
        <v>7</v>
      </c>
      <c r="H7" s="9" t="s">
        <v>16</v>
      </c>
      <c r="I7" s="9" t="s">
        <v>17</v>
      </c>
      <c r="J7" s="9" t="s">
        <v>18</v>
      </c>
      <c r="K7" s="7">
        <v>16498888</v>
      </c>
      <c r="L7" s="8">
        <v>15682450</v>
      </c>
      <c r="M7" s="7">
        <v>12880646</v>
      </c>
      <c r="N7" s="7">
        <v>9619691</v>
      </c>
      <c r="O7" s="7">
        <v>9414349</v>
      </c>
    </row>
    <row r="8" spans="1:16" ht="15.75" customHeight="1" x14ac:dyDescent="0.2">
      <c r="A8" s="4" t="s">
        <v>11</v>
      </c>
      <c r="B8" s="4" t="s">
        <v>26</v>
      </c>
      <c r="C8" s="4" t="s">
        <v>13</v>
      </c>
      <c r="D8" s="9" t="s">
        <v>21</v>
      </c>
      <c r="E8" s="9" t="s">
        <v>25</v>
      </c>
      <c r="F8" s="10">
        <v>2</v>
      </c>
      <c r="G8" s="9" t="s">
        <v>7</v>
      </c>
      <c r="H8" s="9" t="s">
        <v>16</v>
      </c>
      <c r="I8" s="9" t="s">
        <v>17</v>
      </c>
      <c r="J8" s="9" t="s">
        <v>18</v>
      </c>
      <c r="K8" s="7">
        <v>22295988</v>
      </c>
      <c r="L8" s="7">
        <v>21038171</v>
      </c>
      <c r="M8" s="7">
        <v>18780831</v>
      </c>
      <c r="N8" s="7">
        <v>14922056</v>
      </c>
      <c r="O8" s="7">
        <v>14721111</v>
      </c>
    </row>
    <row r="9" spans="1:16" ht="15.75" customHeight="1" x14ac:dyDescent="0.2">
      <c r="A9" s="4" t="s">
        <v>11</v>
      </c>
      <c r="B9" s="4" t="s">
        <v>27</v>
      </c>
      <c r="C9" s="4" t="s">
        <v>13</v>
      </c>
      <c r="D9" s="9" t="s">
        <v>21</v>
      </c>
      <c r="E9" s="9" t="s">
        <v>28</v>
      </c>
      <c r="F9" s="10">
        <v>1</v>
      </c>
      <c r="G9" s="9" t="s">
        <v>7</v>
      </c>
      <c r="H9" s="9" t="s">
        <v>16</v>
      </c>
      <c r="I9" s="9" t="s">
        <v>17</v>
      </c>
      <c r="J9" s="9" t="s">
        <v>18</v>
      </c>
      <c r="K9" s="7">
        <v>20578322</v>
      </c>
      <c r="L9" s="8">
        <v>19319133</v>
      </c>
      <c r="M9" s="7">
        <v>16413908</v>
      </c>
      <c r="N9" s="7">
        <v>12899951</v>
      </c>
      <c r="O9" s="7">
        <v>12692810</v>
      </c>
    </row>
    <row r="10" spans="1:16" ht="15.75" customHeight="1" x14ac:dyDescent="0.2">
      <c r="A10" s="4" t="s">
        <v>11</v>
      </c>
      <c r="B10" s="4" t="s">
        <v>29</v>
      </c>
      <c r="C10" s="4" t="s">
        <v>13</v>
      </c>
      <c r="D10" s="9" t="s">
        <v>21</v>
      </c>
      <c r="E10" s="9" t="s">
        <v>28</v>
      </c>
      <c r="F10" s="10">
        <v>2</v>
      </c>
      <c r="G10" s="9" t="s">
        <v>7</v>
      </c>
      <c r="H10" s="9" t="s">
        <v>16</v>
      </c>
      <c r="I10" s="9" t="s">
        <v>17</v>
      </c>
      <c r="J10" s="9" t="s">
        <v>18</v>
      </c>
      <c r="K10" s="7">
        <v>24555585</v>
      </c>
      <c r="L10" s="8">
        <v>23133245</v>
      </c>
      <c r="M10" s="7">
        <v>19611032</v>
      </c>
      <c r="N10" s="7">
        <v>14809308</v>
      </c>
      <c r="O10" s="7">
        <v>14595716</v>
      </c>
    </row>
    <row r="11" spans="1:16" ht="15.75" customHeight="1" x14ac:dyDescent="0.2">
      <c r="A11" s="4" t="s">
        <v>11</v>
      </c>
      <c r="B11" s="4" t="s">
        <v>30</v>
      </c>
      <c r="C11" s="4" t="s">
        <v>13</v>
      </c>
      <c r="D11" s="9" t="s">
        <v>5</v>
      </c>
      <c r="E11" s="9" t="s">
        <v>31</v>
      </c>
      <c r="F11" s="10">
        <v>1</v>
      </c>
      <c r="G11" s="9" t="s">
        <v>7</v>
      </c>
      <c r="H11" s="9" t="s">
        <v>16</v>
      </c>
      <c r="I11" s="9" t="s">
        <v>17</v>
      </c>
      <c r="J11" s="9" t="s">
        <v>18</v>
      </c>
      <c r="K11" s="7">
        <v>141172786</v>
      </c>
      <c r="L11" s="7">
        <v>106448043</v>
      </c>
      <c r="M11" s="7">
        <v>101180734</v>
      </c>
      <c r="N11" s="7">
        <v>17399166</v>
      </c>
      <c r="O11" s="7">
        <v>17054206</v>
      </c>
    </row>
    <row r="12" spans="1:16" ht="15.75" customHeight="1" x14ac:dyDescent="0.2">
      <c r="A12" s="4" t="s">
        <v>11</v>
      </c>
      <c r="B12" s="4" t="s">
        <v>32</v>
      </c>
      <c r="C12" s="4" t="s">
        <v>13</v>
      </c>
      <c r="D12" s="9" t="s">
        <v>5</v>
      </c>
      <c r="E12" s="9" t="s">
        <v>31</v>
      </c>
      <c r="F12" s="10">
        <v>2</v>
      </c>
      <c r="G12" s="9" t="s">
        <v>7</v>
      </c>
      <c r="H12" s="9" t="s">
        <v>16</v>
      </c>
      <c r="I12" s="9" t="s">
        <v>17</v>
      </c>
      <c r="J12" s="9" t="s">
        <v>18</v>
      </c>
      <c r="K12" s="6">
        <v>88677146</v>
      </c>
      <c r="L12" s="7">
        <v>67379167</v>
      </c>
      <c r="M12" s="7">
        <v>63507565</v>
      </c>
      <c r="N12" s="7">
        <v>13377488</v>
      </c>
      <c r="O12" s="7">
        <v>13091928</v>
      </c>
    </row>
    <row r="13" spans="1:16" ht="15.75" customHeight="1" x14ac:dyDescent="0.2">
      <c r="A13" s="4" t="s">
        <v>2</v>
      </c>
      <c r="B13" s="4" t="s">
        <v>33</v>
      </c>
      <c r="C13" s="4" t="s">
        <v>34</v>
      </c>
      <c r="D13" s="9" t="s">
        <v>5</v>
      </c>
      <c r="E13" s="9" t="s">
        <v>6</v>
      </c>
      <c r="F13" s="10">
        <v>1</v>
      </c>
      <c r="G13" s="9" t="s">
        <v>7</v>
      </c>
      <c r="H13" s="9" t="s">
        <v>35</v>
      </c>
      <c r="I13" s="9" t="s">
        <v>9</v>
      </c>
      <c r="J13" s="9" t="s">
        <v>36</v>
      </c>
      <c r="K13" s="7">
        <f>89928908/4</f>
        <v>22482227</v>
      </c>
      <c r="L13" s="7">
        <v>18279939</v>
      </c>
      <c r="M13" s="7">
        <v>16110836</v>
      </c>
      <c r="N13" s="7">
        <v>14741747</v>
      </c>
      <c r="O13" s="7">
        <v>14177663</v>
      </c>
    </row>
    <row r="14" spans="1:16" ht="15.75" customHeight="1" x14ac:dyDescent="0.2">
      <c r="A14" s="4" t="s">
        <v>37</v>
      </c>
      <c r="B14" s="4" t="s">
        <v>38</v>
      </c>
      <c r="C14" s="4" t="s">
        <v>39</v>
      </c>
      <c r="D14" s="9" t="s">
        <v>5</v>
      </c>
      <c r="E14" s="9" t="s">
        <v>6</v>
      </c>
      <c r="F14" s="10">
        <v>1</v>
      </c>
      <c r="G14" s="9" t="s">
        <v>7</v>
      </c>
      <c r="H14" s="9" t="s">
        <v>40</v>
      </c>
      <c r="I14" s="9" t="s">
        <v>41</v>
      </c>
      <c r="J14" s="9" t="s">
        <v>42</v>
      </c>
      <c r="K14" s="6">
        <v>202924727</v>
      </c>
      <c r="L14" s="8">
        <v>196445050</v>
      </c>
      <c r="M14" s="7">
        <v>169635690</v>
      </c>
      <c r="N14" s="7">
        <v>106039702</v>
      </c>
      <c r="O14" s="7">
        <v>102862156</v>
      </c>
    </row>
    <row r="15" spans="1:16" ht="15.75" customHeight="1" x14ac:dyDescent="0.2">
      <c r="A15" s="4" t="s">
        <v>37</v>
      </c>
      <c r="B15" s="4" t="s">
        <v>43</v>
      </c>
      <c r="C15" s="4" t="s">
        <v>44</v>
      </c>
      <c r="D15" s="9" t="s">
        <v>5</v>
      </c>
      <c r="E15" s="9" t="s">
        <v>6</v>
      </c>
      <c r="F15" s="10">
        <v>1</v>
      </c>
      <c r="G15" s="9" t="s">
        <v>7</v>
      </c>
      <c r="H15" s="9" t="s">
        <v>40</v>
      </c>
      <c r="I15" s="9" t="s">
        <v>41</v>
      </c>
      <c r="J15" s="9" t="s">
        <v>42</v>
      </c>
      <c r="K15" s="6">
        <v>219020490</v>
      </c>
      <c r="L15" s="8">
        <v>211756949</v>
      </c>
      <c r="M15" s="7">
        <v>196083800</v>
      </c>
      <c r="N15" s="7">
        <v>122934060</v>
      </c>
      <c r="O15" s="7">
        <v>119873583</v>
      </c>
    </row>
    <row r="16" spans="1:16" ht="15.75" customHeight="1" x14ac:dyDescent="0.2">
      <c r="A16" s="4" t="s">
        <v>46</v>
      </c>
      <c r="B16" s="4" t="s">
        <v>47</v>
      </c>
      <c r="C16" s="4" t="s">
        <v>48</v>
      </c>
      <c r="D16" s="9" t="s">
        <v>5</v>
      </c>
      <c r="E16" s="9" t="s">
        <v>6</v>
      </c>
      <c r="F16" s="10">
        <v>1</v>
      </c>
      <c r="G16" s="9" t="s">
        <v>7</v>
      </c>
      <c r="H16" s="9" t="s">
        <v>49</v>
      </c>
      <c r="I16" s="9" t="s">
        <v>50</v>
      </c>
      <c r="J16" s="9" t="s">
        <v>51</v>
      </c>
      <c r="K16" s="7">
        <v>331500275</v>
      </c>
      <c r="L16" s="7">
        <v>283613577</v>
      </c>
      <c r="M16" s="7">
        <v>269579150</v>
      </c>
      <c r="N16" s="7">
        <v>71725516</v>
      </c>
      <c r="O16" s="7">
        <v>69348647</v>
      </c>
    </row>
    <row r="17" spans="1:16" ht="15.75" customHeight="1" x14ac:dyDescent="0.2">
      <c r="A17" s="4" t="s">
        <v>46</v>
      </c>
      <c r="B17" s="4" t="s">
        <v>52</v>
      </c>
      <c r="C17" s="4" t="s">
        <v>48</v>
      </c>
      <c r="D17" s="9" t="s">
        <v>5</v>
      </c>
      <c r="E17" s="9" t="s">
        <v>53</v>
      </c>
      <c r="F17" s="10">
        <v>1</v>
      </c>
      <c r="G17" s="9" t="s">
        <v>7</v>
      </c>
      <c r="H17" s="9" t="s">
        <v>49</v>
      </c>
      <c r="I17" s="9" t="s">
        <v>50</v>
      </c>
      <c r="J17" s="9" t="s">
        <v>51</v>
      </c>
      <c r="K17" s="7">
        <v>248105945</v>
      </c>
      <c r="L17" s="7">
        <v>218184493</v>
      </c>
      <c r="M17" s="7">
        <v>219824689</v>
      </c>
      <c r="N17" s="7">
        <v>45189640</v>
      </c>
      <c r="O17" s="7">
        <v>42702527</v>
      </c>
    </row>
    <row r="18" spans="1:16" ht="15.75" customHeight="1" x14ac:dyDescent="0.2">
      <c r="A18" s="4" t="s">
        <v>46</v>
      </c>
      <c r="B18" s="4" t="s">
        <v>54</v>
      </c>
      <c r="C18" s="4" t="s">
        <v>48</v>
      </c>
      <c r="D18" s="9" t="s">
        <v>55</v>
      </c>
      <c r="E18" s="9" t="s">
        <v>56</v>
      </c>
      <c r="F18" s="10">
        <v>1</v>
      </c>
      <c r="G18" s="9" t="s">
        <v>7</v>
      </c>
      <c r="H18" s="9" t="s">
        <v>49</v>
      </c>
      <c r="I18" s="9" t="s">
        <v>50</v>
      </c>
      <c r="J18" s="9" t="s">
        <v>51</v>
      </c>
      <c r="K18" s="7">
        <v>292019151</v>
      </c>
      <c r="L18" s="7">
        <v>252636620</v>
      </c>
      <c r="M18" s="7">
        <v>231882768</v>
      </c>
      <c r="N18" s="7">
        <v>61406039</v>
      </c>
      <c r="O18" s="7">
        <v>58306781</v>
      </c>
    </row>
    <row r="19" spans="1:16" ht="15.75" customHeight="1" x14ac:dyDescent="0.2">
      <c r="A19" s="4" t="s">
        <v>46</v>
      </c>
      <c r="B19" s="4" t="s">
        <v>57</v>
      </c>
      <c r="C19" s="4" t="s">
        <v>48</v>
      </c>
      <c r="D19" s="9" t="s">
        <v>55</v>
      </c>
      <c r="E19" s="9" t="s">
        <v>58</v>
      </c>
      <c r="F19" s="10">
        <v>1</v>
      </c>
      <c r="G19" s="9" t="s">
        <v>7</v>
      </c>
      <c r="H19" s="9" t="s">
        <v>49</v>
      </c>
      <c r="I19" s="9" t="s">
        <v>50</v>
      </c>
      <c r="J19" s="9" t="s">
        <v>51</v>
      </c>
      <c r="K19" s="7">
        <v>180705911</v>
      </c>
      <c r="L19" s="7">
        <v>163536669</v>
      </c>
      <c r="M19" s="7">
        <v>155591130</v>
      </c>
      <c r="N19" s="7">
        <v>43909333</v>
      </c>
      <c r="O19" s="7">
        <v>42280790</v>
      </c>
    </row>
    <row r="20" spans="1:16" ht="15.75" customHeight="1" x14ac:dyDescent="0.2">
      <c r="A20" s="4" t="s">
        <v>59</v>
      </c>
      <c r="B20" s="4" t="s">
        <v>60</v>
      </c>
      <c r="C20" s="4" t="s">
        <v>61</v>
      </c>
      <c r="D20" s="9" t="s">
        <v>5</v>
      </c>
      <c r="E20" s="9" t="s">
        <v>62</v>
      </c>
      <c r="F20" s="10">
        <v>1</v>
      </c>
      <c r="G20" s="9" t="s">
        <v>7</v>
      </c>
      <c r="H20" s="9" t="s">
        <v>63</v>
      </c>
      <c r="I20" s="9" t="s">
        <v>64</v>
      </c>
      <c r="J20" s="9" t="s">
        <v>65</v>
      </c>
      <c r="K20" s="6">
        <v>24941900</v>
      </c>
      <c r="L20" s="7">
        <v>19395574</v>
      </c>
      <c r="M20" s="7">
        <v>14279173</v>
      </c>
      <c r="N20" s="7">
        <v>11532323</v>
      </c>
      <c r="O20" s="7">
        <v>11095090</v>
      </c>
    </row>
    <row r="21" spans="1:16" ht="15.75" customHeight="1" x14ac:dyDescent="0.2">
      <c r="A21" s="4" t="s">
        <v>59</v>
      </c>
      <c r="B21" s="4" t="s">
        <v>228</v>
      </c>
      <c r="C21" s="4" t="s">
        <v>61</v>
      </c>
      <c r="D21" s="9" t="s">
        <v>106</v>
      </c>
      <c r="E21" s="9" t="s">
        <v>62</v>
      </c>
      <c r="F21" s="10">
        <v>1</v>
      </c>
      <c r="G21" s="9" t="s">
        <v>7</v>
      </c>
      <c r="H21" s="9" t="s">
        <v>63</v>
      </c>
      <c r="I21" s="9" t="s">
        <v>64</v>
      </c>
      <c r="J21" s="9" t="s">
        <v>65</v>
      </c>
      <c r="K21" s="6">
        <v>20832692</v>
      </c>
      <c r="L21" s="7">
        <v>13255735</v>
      </c>
      <c r="M21" s="7">
        <v>9329940</v>
      </c>
      <c r="N21" s="7">
        <v>7047165</v>
      </c>
      <c r="O21" s="7">
        <v>6750653</v>
      </c>
    </row>
    <row r="22" spans="1:16" ht="15.75" customHeight="1" x14ac:dyDescent="0.2">
      <c r="A22" s="4" t="s">
        <v>66</v>
      </c>
      <c r="B22" s="4" t="s">
        <v>67</v>
      </c>
      <c r="C22" s="4" t="s">
        <v>68</v>
      </c>
      <c r="D22" s="9" t="s">
        <v>69</v>
      </c>
      <c r="E22" s="9" t="s">
        <v>56</v>
      </c>
      <c r="F22" s="10">
        <v>1</v>
      </c>
      <c r="G22" s="9" t="s">
        <v>7</v>
      </c>
      <c r="H22" s="9" t="s">
        <v>70</v>
      </c>
      <c r="I22" s="9" t="s">
        <v>9</v>
      </c>
      <c r="J22" s="9" t="s">
        <v>71</v>
      </c>
      <c r="K22" s="8">
        <v>425379448</v>
      </c>
      <c r="L22" s="8">
        <v>351761848</v>
      </c>
      <c r="M22" s="8">
        <v>289483615</v>
      </c>
      <c r="N22" s="8">
        <v>246046328</v>
      </c>
      <c r="O22" s="7">
        <v>234207934</v>
      </c>
    </row>
    <row r="23" spans="1:16" ht="15.75" customHeight="1" x14ac:dyDescent="0.2">
      <c r="A23" s="4" t="s">
        <v>72</v>
      </c>
      <c r="B23" s="4" t="s">
        <v>73</v>
      </c>
      <c r="C23" s="4" t="s">
        <v>68</v>
      </c>
      <c r="D23" s="9" t="s">
        <v>74</v>
      </c>
      <c r="E23" s="9" t="s">
        <v>56</v>
      </c>
      <c r="F23" s="10">
        <v>1</v>
      </c>
      <c r="G23" s="9" t="s">
        <v>7</v>
      </c>
      <c r="H23" s="9" t="s">
        <v>75</v>
      </c>
      <c r="I23" s="9" t="s">
        <v>9</v>
      </c>
      <c r="J23" s="9" t="s">
        <v>71</v>
      </c>
      <c r="K23" s="7">
        <f>69399243+142620314</f>
        <v>212019557</v>
      </c>
      <c r="L23" s="7">
        <v>176696188</v>
      </c>
      <c r="M23" s="7">
        <v>138177695</v>
      </c>
      <c r="N23" s="7">
        <v>117337677</v>
      </c>
      <c r="O23" s="7">
        <v>109586845</v>
      </c>
    </row>
    <row r="24" spans="1:16" ht="15.75" customHeight="1" x14ac:dyDescent="0.2">
      <c r="A24" s="4" t="s">
        <v>72</v>
      </c>
      <c r="B24" s="4" t="s">
        <v>76</v>
      </c>
      <c r="C24" s="4" t="s">
        <v>68</v>
      </c>
      <c r="D24" s="9" t="s">
        <v>77</v>
      </c>
      <c r="E24" s="9" t="s">
        <v>56</v>
      </c>
      <c r="F24" s="10">
        <v>1</v>
      </c>
      <c r="G24" s="9" t="s">
        <v>7</v>
      </c>
      <c r="H24" s="9" t="s">
        <v>75</v>
      </c>
      <c r="I24" s="9" t="s">
        <v>9</v>
      </c>
      <c r="J24" s="9" t="s">
        <v>71</v>
      </c>
      <c r="K24" s="7">
        <f>158943040+166083763</f>
        <v>325026803</v>
      </c>
      <c r="L24" s="7">
        <v>286925353</v>
      </c>
      <c r="M24" s="7">
        <v>230313820</v>
      </c>
      <c r="N24" s="7">
        <v>202292066</v>
      </c>
      <c r="O24" s="7">
        <v>189004368</v>
      </c>
    </row>
    <row r="25" spans="1:16" ht="15.75" customHeight="1" x14ac:dyDescent="0.2">
      <c r="A25" s="4" t="s">
        <v>72</v>
      </c>
      <c r="B25" s="4" t="s">
        <v>78</v>
      </c>
      <c r="C25" s="4" t="s">
        <v>68</v>
      </c>
      <c r="D25" s="9" t="s">
        <v>79</v>
      </c>
      <c r="E25" s="9" t="s">
        <v>56</v>
      </c>
      <c r="F25" s="10">
        <v>1</v>
      </c>
      <c r="G25" s="9" t="s">
        <v>7</v>
      </c>
      <c r="H25" s="9" t="s">
        <v>75</v>
      </c>
      <c r="I25" s="9" t="s">
        <v>9</v>
      </c>
      <c r="J25" s="9" t="s">
        <v>71</v>
      </c>
      <c r="K25" s="6">
        <v>184022999</v>
      </c>
      <c r="L25" s="7">
        <v>170405339</v>
      </c>
      <c r="M25" s="7">
        <v>127109121</v>
      </c>
      <c r="N25" s="7">
        <v>110622414</v>
      </c>
      <c r="O25" s="7">
        <v>104436856</v>
      </c>
    </row>
    <row r="26" spans="1:16" ht="15.75" customHeight="1" x14ac:dyDescent="0.2">
      <c r="A26" s="4" t="s">
        <v>72</v>
      </c>
      <c r="B26" s="4" t="s">
        <v>80</v>
      </c>
      <c r="C26" s="4" t="s">
        <v>68</v>
      </c>
      <c r="D26" s="9" t="s">
        <v>81</v>
      </c>
      <c r="E26" s="9" t="s">
        <v>56</v>
      </c>
      <c r="F26" s="10">
        <v>1</v>
      </c>
      <c r="G26" s="9" t="s">
        <v>7</v>
      </c>
      <c r="H26" s="9" t="s">
        <v>75</v>
      </c>
      <c r="I26" s="9" t="s">
        <v>9</v>
      </c>
      <c r="J26" s="9" t="s">
        <v>71</v>
      </c>
      <c r="K26" s="6">
        <v>162410974</v>
      </c>
      <c r="L26" s="7">
        <v>154635632</v>
      </c>
      <c r="M26" s="7">
        <v>119165025</v>
      </c>
      <c r="N26" s="7">
        <v>103245162</v>
      </c>
      <c r="O26" s="7">
        <v>96518419</v>
      </c>
    </row>
    <row r="27" spans="1:16" ht="15.75" customHeight="1" x14ac:dyDescent="0.2">
      <c r="A27" s="4" t="s">
        <v>72</v>
      </c>
      <c r="B27" s="4" t="s">
        <v>82</v>
      </c>
      <c r="C27" s="4" t="s">
        <v>68</v>
      </c>
      <c r="D27" s="9" t="s">
        <v>83</v>
      </c>
      <c r="E27" s="9" t="s">
        <v>84</v>
      </c>
      <c r="F27" s="10">
        <v>1</v>
      </c>
      <c r="G27" s="9" t="s">
        <v>7</v>
      </c>
      <c r="H27" s="9" t="s">
        <v>75</v>
      </c>
      <c r="I27" s="9" t="s">
        <v>9</v>
      </c>
      <c r="J27" s="9" t="s">
        <v>71</v>
      </c>
      <c r="K27" s="6">
        <v>205211352</v>
      </c>
      <c r="L27" s="7">
        <v>143819309</v>
      </c>
      <c r="M27" s="7">
        <v>116256168</v>
      </c>
      <c r="N27" s="7">
        <v>84067187</v>
      </c>
      <c r="O27" s="7">
        <v>80764073</v>
      </c>
    </row>
    <row r="28" spans="1:16" ht="15.75" customHeight="1" x14ac:dyDescent="0.2">
      <c r="A28" s="4" t="s">
        <v>72</v>
      </c>
      <c r="B28" s="4" t="s">
        <v>85</v>
      </c>
      <c r="C28" s="4" t="s">
        <v>68</v>
      </c>
      <c r="D28" s="9" t="s">
        <v>86</v>
      </c>
      <c r="E28" s="9" t="s">
        <v>84</v>
      </c>
      <c r="F28" s="10">
        <v>1</v>
      </c>
      <c r="G28" s="9" t="s">
        <v>7</v>
      </c>
      <c r="H28" s="9" t="s">
        <v>75</v>
      </c>
      <c r="I28" s="9" t="s">
        <v>9</v>
      </c>
      <c r="J28" s="9" t="s">
        <v>71</v>
      </c>
      <c r="K28" s="6">
        <v>175418701</v>
      </c>
      <c r="L28" s="7">
        <v>157046677</v>
      </c>
      <c r="M28" s="7">
        <v>137015735</v>
      </c>
      <c r="N28" s="7">
        <v>111546194</v>
      </c>
      <c r="O28" s="7">
        <v>108535455</v>
      </c>
    </row>
    <row r="29" spans="1:16" ht="15.75" customHeight="1" x14ac:dyDescent="0.2">
      <c r="A29" s="4" t="s">
        <v>2</v>
      </c>
      <c r="B29" s="4" t="s">
        <v>89</v>
      </c>
      <c r="C29" s="4" t="s">
        <v>87</v>
      </c>
      <c r="D29" s="9" t="s">
        <v>5</v>
      </c>
      <c r="E29" s="9" t="s">
        <v>6</v>
      </c>
      <c r="F29" s="10">
        <v>1</v>
      </c>
      <c r="G29" s="9" t="s">
        <v>7</v>
      </c>
      <c r="H29" s="9" t="s">
        <v>88</v>
      </c>
      <c r="I29" s="9" t="s">
        <v>6</v>
      </c>
      <c r="J29" s="9" t="s">
        <v>6</v>
      </c>
      <c r="K29" s="7">
        <v>23016826</v>
      </c>
      <c r="L29" s="7">
        <v>19882764</v>
      </c>
      <c r="M29" s="7">
        <v>11089197</v>
      </c>
      <c r="N29" s="7">
        <v>8786216</v>
      </c>
      <c r="O29" s="7">
        <v>7590446</v>
      </c>
      <c r="P29"/>
    </row>
    <row r="30" spans="1:16" ht="15.75" customHeight="1" x14ac:dyDescent="0.2">
      <c r="A30" s="4" t="s">
        <v>2</v>
      </c>
      <c r="B30" s="4" t="s">
        <v>90</v>
      </c>
      <c r="C30" s="4" t="s">
        <v>87</v>
      </c>
      <c r="D30" s="9" t="s">
        <v>5</v>
      </c>
      <c r="E30" s="9" t="s">
        <v>6</v>
      </c>
      <c r="F30" s="10">
        <v>1</v>
      </c>
      <c r="G30" s="9" t="s">
        <v>7</v>
      </c>
      <c r="H30" s="9" t="s">
        <v>88</v>
      </c>
      <c r="I30" s="9" t="s">
        <v>6</v>
      </c>
      <c r="J30" s="9" t="s">
        <v>6</v>
      </c>
      <c r="K30" s="7">
        <v>24310263</v>
      </c>
      <c r="L30" s="7">
        <v>20267983</v>
      </c>
      <c r="M30" s="7">
        <v>16070409</v>
      </c>
      <c r="N30" s="7">
        <v>14113768</v>
      </c>
      <c r="O30" s="7">
        <v>13420583</v>
      </c>
      <c r="P30" s="2"/>
    </row>
    <row r="31" spans="1:16" ht="15.75" customHeight="1" x14ac:dyDescent="0.2">
      <c r="A31" s="4" t="s">
        <v>91</v>
      </c>
      <c r="B31" s="4" t="s">
        <v>92</v>
      </c>
      <c r="C31" s="4" t="s">
        <v>93</v>
      </c>
      <c r="D31" s="9" t="s">
        <v>5</v>
      </c>
      <c r="E31" s="9" t="s">
        <v>6</v>
      </c>
      <c r="F31" s="10">
        <v>1</v>
      </c>
      <c r="G31" s="9" t="s">
        <v>7</v>
      </c>
      <c r="H31" s="9" t="s">
        <v>94</v>
      </c>
      <c r="I31" s="9" t="s">
        <v>9</v>
      </c>
      <c r="J31" s="9" t="s">
        <v>95</v>
      </c>
      <c r="K31" s="6">
        <v>42822276</v>
      </c>
      <c r="L31" s="7">
        <v>38966905</v>
      </c>
      <c r="M31" s="7">
        <v>38660849</v>
      </c>
      <c r="N31" s="7">
        <v>2622291</v>
      </c>
      <c r="O31" s="7">
        <v>2547378</v>
      </c>
      <c r="P31"/>
    </row>
    <row r="32" spans="1:16" ht="15.75" customHeight="1" x14ac:dyDescent="0.2">
      <c r="A32" s="4" t="s">
        <v>91</v>
      </c>
      <c r="B32" s="4" t="s">
        <v>96</v>
      </c>
      <c r="C32" s="4" t="s">
        <v>93</v>
      </c>
      <c r="D32" s="9" t="s">
        <v>5</v>
      </c>
      <c r="E32" s="9" t="s">
        <v>6</v>
      </c>
      <c r="F32" s="10">
        <v>2</v>
      </c>
      <c r="G32" s="9" t="s">
        <v>7</v>
      </c>
      <c r="H32" s="9" t="s">
        <v>94</v>
      </c>
      <c r="I32" s="9" t="s">
        <v>9</v>
      </c>
      <c r="J32" s="9" t="s">
        <v>95</v>
      </c>
      <c r="K32" s="6">
        <v>36185649</v>
      </c>
      <c r="L32" s="7">
        <v>33681662</v>
      </c>
      <c r="M32" s="7">
        <v>31555547</v>
      </c>
      <c r="N32" s="7">
        <v>16495782</v>
      </c>
      <c r="O32" s="7">
        <v>15969370</v>
      </c>
      <c r="P32"/>
    </row>
    <row r="33" spans="1:16" ht="15.75" customHeight="1" x14ac:dyDescent="0.2">
      <c r="A33" s="4" t="s">
        <v>2</v>
      </c>
      <c r="B33" s="4" t="s">
        <v>97</v>
      </c>
      <c r="C33" s="4" t="s">
        <v>93</v>
      </c>
      <c r="D33" s="9" t="s">
        <v>5</v>
      </c>
      <c r="E33" s="9" t="s">
        <v>6</v>
      </c>
      <c r="F33" s="10">
        <v>1</v>
      </c>
      <c r="G33" s="9" t="s">
        <v>7</v>
      </c>
      <c r="H33" s="9" t="s">
        <v>94</v>
      </c>
      <c r="I33" s="9" t="s">
        <v>9</v>
      </c>
      <c r="J33" s="9" t="s">
        <v>95</v>
      </c>
      <c r="K33" s="7">
        <f>95302176/4</f>
        <v>23825544</v>
      </c>
      <c r="L33" s="7">
        <v>19931903</v>
      </c>
      <c r="M33" s="7">
        <v>14780338</v>
      </c>
      <c r="N33" s="7">
        <v>12295148</v>
      </c>
      <c r="O33" s="7">
        <v>11782319</v>
      </c>
      <c r="P33"/>
    </row>
    <row r="34" spans="1:16" ht="12.75" customHeight="1" x14ac:dyDescent="0.2">
      <c r="A34" s="4" t="s">
        <v>2</v>
      </c>
      <c r="B34" s="4" t="s">
        <v>98</v>
      </c>
      <c r="C34" s="4" t="s">
        <v>99</v>
      </c>
      <c r="D34" s="9" t="s">
        <v>5</v>
      </c>
      <c r="E34" s="9" t="s">
        <v>100</v>
      </c>
      <c r="F34" s="10">
        <v>1</v>
      </c>
      <c r="G34" s="9" t="s">
        <v>7</v>
      </c>
      <c r="H34" s="9" t="s">
        <v>94</v>
      </c>
      <c r="I34" s="9" t="s">
        <v>9</v>
      </c>
      <c r="J34" s="9" t="s">
        <v>95</v>
      </c>
      <c r="K34" s="7">
        <f>75911996/4</f>
        <v>18977999</v>
      </c>
      <c r="L34" s="7" t="s">
        <v>225</v>
      </c>
      <c r="M34" s="7">
        <v>13223685</v>
      </c>
      <c r="N34" s="7">
        <v>11677225</v>
      </c>
      <c r="O34" s="7">
        <v>11270328</v>
      </c>
      <c r="P34"/>
    </row>
    <row r="35" spans="1:16" ht="12.75" customHeight="1" x14ac:dyDescent="0.2">
      <c r="A35" s="4" t="s">
        <v>2</v>
      </c>
      <c r="B35" s="4" t="s">
        <v>101</v>
      </c>
      <c r="C35" s="4" t="s">
        <v>102</v>
      </c>
      <c r="D35" s="9" t="s">
        <v>5</v>
      </c>
      <c r="E35" s="9" t="s">
        <v>6</v>
      </c>
      <c r="F35" s="10">
        <v>1</v>
      </c>
      <c r="G35" s="9" t="s">
        <v>7</v>
      </c>
      <c r="H35" s="9" t="s">
        <v>49</v>
      </c>
      <c r="I35" s="9" t="s">
        <v>50</v>
      </c>
      <c r="J35" s="9" t="s">
        <v>51</v>
      </c>
      <c r="K35" s="7">
        <v>35657914</v>
      </c>
      <c r="L35" s="7">
        <v>26034297</v>
      </c>
      <c r="M35" s="7">
        <v>21170457</v>
      </c>
      <c r="N35" s="7">
        <v>16333482</v>
      </c>
      <c r="O35" s="7">
        <v>15445880</v>
      </c>
      <c r="P35"/>
    </row>
    <row r="36" spans="1:16" ht="12.75" customHeight="1" x14ac:dyDescent="0.2">
      <c r="A36" s="4" t="s">
        <v>59</v>
      </c>
      <c r="B36" s="4" t="s">
        <v>107</v>
      </c>
      <c r="C36" s="4" t="s">
        <v>103</v>
      </c>
      <c r="D36" s="9" t="s">
        <v>106</v>
      </c>
      <c r="E36" s="9" t="s">
        <v>62</v>
      </c>
      <c r="F36" s="10">
        <v>1</v>
      </c>
      <c r="G36" s="9" t="s">
        <v>7</v>
      </c>
      <c r="H36" s="9" t="s">
        <v>104</v>
      </c>
      <c r="I36" s="9" t="s">
        <v>64</v>
      </c>
      <c r="J36" s="9" t="s">
        <v>105</v>
      </c>
      <c r="K36" s="6">
        <v>16156038</v>
      </c>
      <c r="L36" s="7">
        <v>15169132</v>
      </c>
      <c r="M36" s="7">
        <v>10136413</v>
      </c>
      <c r="N36" s="7">
        <v>8745874</v>
      </c>
      <c r="O36" s="7">
        <v>8468423</v>
      </c>
      <c r="P36"/>
    </row>
    <row r="37" spans="1:16" ht="12.75" customHeight="1" x14ac:dyDescent="0.2">
      <c r="A37" s="4" t="s">
        <v>2</v>
      </c>
      <c r="B37" s="4" t="s">
        <v>230</v>
      </c>
      <c r="C37" s="4" t="s">
        <v>103</v>
      </c>
      <c r="D37" s="9" t="s">
        <v>5</v>
      </c>
      <c r="E37" s="9" t="s">
        <v>62</v>
      </c>
      <c r="F37" s="10">
        <v>1</v>
      </c>
      <c r="G37" s="9" t="s">
        <v>7</v>
      </c>
      <c r="H37" s="9" t="s">
        <v>104</v>
      </c>
      <c r="I37" s="9" t="s">
        <v>64</v>
      </c>
      <c r="J37" s="9" t="s">
        <v>105</v>
      </c>
      <c r="K37" s="6">
        <v>21466759</v>
      </c>
      <c r="L37" s="7">
        <v>20449934</v>
      </c>
      <c r="M37" s="7">
        <v>14596317</v>
      </c>
      <c r="N37" s="7">
        <v>11543642</v>
      </c>
      <c r="O37" s="7">
        <v>11164589</v>
      </c>
      <c r="P37"/>
    </row>
    <row r="38" spans="1:16" ht="12.75" customHeight="1" x14ac:dyDescent="0.2">
      <c r="A38" s="4" t="s">
        <v>2</v>
      </c>
      <c r="B38" s="4" t="s">
        <v>231</v>
      </c>
      <c r="C38" s="4" t="s">
        <v>103</v>
      </c>
      <c r="D38" s="9" t="s">
        <v>106</v>
      </c>
      <c r="E38" s="9" t="s">
        <v>62</v>
      </c>
      <c r="F38" s="10">
        <v>1</v>
      </c>
      <c r="G38" s="9" t="s">
        <v>7</v>
      </c>
      <c r="H38" s="9" t="s">
        <v>104</v>
      </c>
      <c r="I38" s="9" t="s">
        <v>64</v>
      </c>
      <c r="J38" s="9" t="s">
        <v>105</v>
      </c>
      <c r="K38" s="6">
        <v>28715264</v>
      </c>
      <c r="L38" s="7">
        <v>27460765</v>
      </c>
      <c r="M38" s="7">
        <v>20759857</v>
      </c>
      <c r="N38" s="7">
        <v>15429670</v>
      </c>
      <c r="O38" s="7">
        <v>14892325</v>
      </c>
      <c r="P38"/>
    </row>
    <row r="39" spans="1:16" ht="12.75" customHeight="1" x14ac:dyDescent="0.2">
      <c r="A39" s="4" t="s">
        <v>2</v>
      </c>
      <c r="B39" s="4" t="s">
        <v>229</v>
      </c>
      <c r="C39" s="4" t="s">
        <v>103</v>
      </c>
      <c r="D39" s="9" t="s">
        <v>5</v>
      </c>
      <c r="E39" s="9" t="s">
        <v>6</v>
      </c>
      <c r="F39" s="10">
        <v>1</v>
      </c>
      <c r="G39" s="9" t="s">
        <v>7</v>
      </c>
      <c r="H39" s="9" t="s">
        <v>104</v>
      </c>
      <c r="I39" s="9" t="s">
        <v>64</v>
      </c>
      <c r="J39" s="9" t="s">
        <v>105</v>
      </c>
      <c r="K39" s="6">
        <v>25850783</v>
      </c>
      <c r="L39" s="7">
        <v>25321719</v>
      </c>
      <c r="M39" s="7">
        <v>15605998</v>
      </c>
      <c r="N39" s="7">
        <v>13305009</v>
      </c>
      <c r="O39" s="7">
        <v>12825325</v>
      </c>
      <c r="P39"/>
    </row>
    <row r="40" spans="1:16" ht="12.75" customHeight="1" x14ac:dyDescent="0.2">
      <c r="A40" s="4" t="s">
        <v>108</v>
      </c>
      <c r="B40" s="4" t="s">
        <v>109</v>
      </c>
      <c r="C40" s="4" t="s">
        <v>110</v>
      </c>
      <c r="D40" s="9" t="s">
        <v>5</v>
      </c>
      <c r="E40" s="9" t="s">
        <v>6</v>
      </c>
      <c r="F40" s="10">
        <v>1</v>
      </c>
      <c r="G40" s="9" t="s">
        <v>7</v>
      </c>
      <c r="H40" s="9" t="s">
        <v>8</v>
      </c>
      <c r="I40" s="9" t="s">
        <v>111</v>
      </c>
      <c r="J40" s="9" t="s">
        <v>111</v>
      </c>
      <c r="K40" s="7">
        <f>4555156+4631165+4632610</f>
        <v>13818931</v>
      </c>
      <c r="L40" s="7">
        <v>4328753</v>
      </c>
      <c r="M40" s="7">
        <v>3641067</v>
      </c>
      <c r="N40" s="7">
        <v>2418801</v>
      </c>
      <c r="O40" s="7">
        <v>2365363</v>
      </c>
      <c r="P40"/>
    </row>
    <row r="41" spans="1:16" ht="12.75" customHeight="1" x14ac:dyDescent="0.2">
      <c r="A41" s="4" t="s">
        <v>108</v>
      </c>
      <c r="B41" s="4" t="s">
        <v>112</v>
      </c>
      <c r="C41" s="4" t="s">
        <v>110</v>
      </c>
      <c r="D41" s="9" t="s">
        <v>5</v>
      </c>
      <c r="E41" s="9" t="s">
        <v>6</v>
      </c>
      <c r="F41" s="10">
        <v>2</v>
      </c>
      <c r="G41" s="9" t="s">
        <v>7</v>
      </c>
      <c r="H41" s="9" t="s">
        <v>8</v>
      </c>
      <c r="I41" s="9" t="s">
        <v>111</v>
      </c>
      <c r="J41" s="9" t="s">
        <v>111</v>
      </c>
      <c r="K41" s="7">
        <f>4790987+4598071</f>
        <v>9389058</v>
      </c>
      <c r="L41" s="7">
        <v>4577775</v>
      </c>
      <c r="M41" s="7">
        <v>4046468</v>
      </c>
      <c r="N41" s="7">
        <v>2644012</v>
      </c>
      <c r="O41" s="7">
        <v>2569349</v>
      </c>
      <c r="P41"/>
    </row>
    <row r="42" spans="1:16" ht="12.75" customHeight="1" x14ac:dyDescent="0.2">
      <c r="A42" s="4" t="s">
        <v>113</v>
      </c>
      <c r="B42" s="4" t="s">
        <v>114</v>
      </c>
      <c r="C42" s="4" t="s">
        <v>110</v>
      </c>
      <c r="D42" s="9" t="s">
        <v>5</v>
      </c>
      <c r="E42" s="9" t="s">
        <v>6</v>
      </c>
      <c r="F42" s="10">
        <v>1</v>
      </c>
      <c r="G42" s="9" t="s">
        <v>7</v>
      </c>
      <c r="H42" s="9" t="s">
        <v>8</v>
      </c>
      <c r="I42" s="9" t="s">
        <v>115</v>
      </c>
      <c r="J42" s="9" t="s">
        <v>111</v>
      </c>
      <c r="K42" s="7">
        <f>83449629</f>
        <v>83449629</v>
      </c>
      <c r="L42" s="7">
        <v>69745636</v>
      </c>
      <c r="M42" s="7">
        <v>49623217</v>
      </c>
      <c r="N42" s="7">
        <v>42214740</v>
      </c>
      <c r="O42" s="6">
        <v>40237312</v>
      </c>
      <c r="P42"/>
    </row>
    <row r="43" spans="1:16" ht="12.75" customHeight="1" x14ac:dyDescent="0.2">
      <c r="A43" s="4" t="s">
        <v>113</v>
      </c>
      <c r="B43" s="4" t="s">
        <v>116</v>
      </c>
      <c r="C43" s="4" t="s">
        <v>110</v>
      </c>
      <c r="D43" s="9" t="s">
        <v>21</v>
      </c>
      <c r="E43" s="9" t="s">
        <v>56</v>
      </c>
      <c r="F43" s="10">
        <v>1</v>
      </c>
      <c r="G43" s="9" t="s">
        <v>7</v>
      </c>
      <c r="H43" s="9" t="s">
        <v>8</v>
      </c>
      <c r="I43" s="9" t="s">
        <v>115</v>
      </c>
      <c r="J43" s="9" t="s">
        <v>111</v>
      </c>
      <c r="K43" s="7">
        <f>91823343</f>
        <v>91823343</v>
      </c>
      <c r="L43" s="7">
        <v>71234531</v>
      </c>
      <c r="M43" s="7">
        <v>50550515</v>
      </c>
      <c r="N43" s="7">
        <v>42637383</v>
      </c>
      <c r="O43" s="7">
        <v>40800466</v>
      </c>
      <c r="P43"/>
    </row>
    <row r="44" spans="1:16" ht="12.75" customHeight="1" x14ac:dyDescent="0.2">
      <c r="A44" s="4" t="s">
        <v>45</v>
      </c>
      <c r="B44" s="11" t="s">
        <v>117</v>
      </c>
      <c r="C44" s="4" t="s">
        <v>118</v>
      </c>
      <c r="D44" s="9" t="s">
        <v>5</v>
      </c>
      <c r="E44" s="9" t="s">
        <v>6</v>
      </c>
      <c r="F44" s="10">
        <v>1</v>
      </c>
      <c r="G44" s="9" t="s">
        <v>7</v>
      </c>
      <c r="H44" s="9" t="s">
        <v>119</v>
      </c>
      <c r="I44" s="9" t="s">
        <v>120</v>
      </c>
      <c r="J44" s="9" t="s">
        <v>121</v>
      </c>
      <c r="K44" s="7">
        <v>30363736</v>
      </c>
      <c r="L44" s="7">
        <v>29215304</v>
      </c>
      <c r="M44" s="7">
        <v>25840735</v>
      </c>
      <c r="N44" s="7">
        <v>15074490</v>
      </c>
      <c r="O44" s="7">
        <v>14510836</v>
      </c>
      <c r="P44"/>
    </row>
    <row r="45" spans="1:16" ht="12.75" customHeight="1" x14ac:dyDescent="0.2">
      <c r="A45" s="4" t="s">
        <v>122</v>
      </c>
      <c r="B45" s="4" t="s">
        <v>123</v>
      </c>
      <c r="C45" s="4" t="s">
        <v>118</v>
      </c>
      <c r="D45" s="9" t="s">
        <v>5</v>
      </c>
      <c r="E45" s="9" t="s">
        <v>25</v>
      </c>
      <c r="F45" s="10">
        <v>1</v>
      </c>
      <c r="G45" s="9" t="s">
        <v>7</v>
      </c>
      <c r="H45" s="9" t="s">
        <v>119</v>
      </c>
      <c r="I45" s="9" t="s">
        <v>120</v>
      </c>
      <c r="J45" s="9" t="s">
        <v>121</v>
      </c>
      <c r="K45" s="6">
        <v>23618677</v>
      </c>
      <c r="L45" s="7">
        <v>19445430</v>
      </c>
      <c r="M45" s="7">
        <v>14075646</v>
      </c>
      <c r="N45" s="7">
        <v>12757249</v>
      </c>
      <c r="O45" s="7">
        <v>12192765</v>
      </c>
      <c r="P45"/>
    </row>
    <row r="46" spans="1:16" ht="12.75" customHeight="1" x14ac:dyDescent="0.2">
      <c r="A46" s="4" t="s">
        <v>122</v>
      </c>
      <c r="B46" s="4" t="s">
        <v>124</v>
      </c>
      <c r="C46" s="4" t="s">
        <v>118</v>
      </c>
      <c r="D46" s="9" t="s">
        <v>5</v>
      </c>
      <c r="E46" s="9" t="s">
        <v>25</v>
      </c>
      <c r="F46" s="10">
        <v>2</v>
      </c>
      <c r="G46" s="9" t="s">
        <v>7</v>
      </c>
      <c r="H46" s="9" t="s">
        <v>119</v>
      </c>
      <c r="I46" s="9" t="s">
        <v>120</v>
      </c>
      <c r="J46" s="9" t="s">
        <v>121</v>
      </c>
      <c r="K46" s="6">
        <v>20173085</v>
      </c>
      <c r="L46" s="7">
        <v>18716875</v>
      </c>
      <c r="M46" s="7">
        <v>14139170</v>
      </c>
      <c r="N46" s="7">
        <v>12936932</v>
      </c>
      <c r="O46" s="7">
        <v>12474075</v>
      </c>
      <c r="P46"/>
    </row>
    <row r="47" spans="1:16" ht="12.75" customHeight="1" x14ac:dyDescent="0.2">
      <c r="A47" s="4" t="s">
        <v>122</v>
      </c>
      <c r="B47" s="4" t="s">
        <v>125</v>
      </c>
      <c r="C47" s="4" t="s">
        <v>118</v>
      </c>
      <c r="D47" s="9" t="s">
        <v>126</v>
      </c>
      <c r="E47" s="9" t="s">
        <v>25</v>
      </c>
      <c r="F47" s="10">
        <v>1</v>
      </c>
      <c r="G47" s="9" t="s">
        <v>7</v>
      </c>
      <c r="H47" s="9" t="s">
        <v>119</v>
      </c>
      <c r="I47" s="9" t="s">
        <v>120</v>
      </c>
      <c r="J47" s="9" t="s">
        <v>121</v>
      </c>
      <c r="K47" s="6">
        <v>19211580</v>
      </c>
      <c r="L47" s="7">
        <v>16914775</v>
      </c>
      <c r="M47" s="7">
        <v>13434361</v>
      </c>
      <c r="N47" s="7">
        <v>12224843</v>
      </c>
      <c r="O47" s="7">
        <v>11765509</v>
      </c>
      <c r="P47"/>
    </row>
    <row r="48" spans="1:16" ht="12.75" customHeight="1" x14ac:dyDescent="0.2">
      <c r="A48" s="4" t="s">
        <v>122</v>
      </c>
      <c r="B48" s="4" t="s">
        <v>127</v>
      </c>
      <c r="C48" s="4" t="s">
        <v>118</v>
      </c>
      <c r="D48" s="9" t="s">
        <v>126</v>
      </c>
      <c r="E48" s="9" t="s">
        <v>25</v>
      </c>
      <c r="F48" s="10">
        <v>2</v>
      </c>
      <c r="G48" s="9" t="s">
        <v>7</v>
      </c>
      <c r="H48" s="9" t="s">
        <v>119</v>
      </c>
      <c r="I48" s="9" t="s">
        <v>120</v>
      </c>
      <c r="J48" s="9" t="s">
        <v>121</v>
      </c>
      <c r="K48" s="6">
        <v>17232649</v>
      </c>
      <c r="L48" s="7">
        <v>15962553</v>
      </c>
      <c r="M48" s="7">
        <v>12573222</v>
      </c>
      <c r="N48" s="7">
        <v>11598757</v>
      </c>
      <c r="O48" s="7">
        <v>11190863</v>
      </c>
      <c r="P48"/>
    </row>
    <row r="49" spans="1:16" ht="12.75" customHeight="1" x14ac:dyDescent="0.2">
      <c r="A49" s="4" t="s">
        <v>128</v>
      </c>
      <c r="B49" s="4" t="s">
        <v>129</v>
      </c>
      <c r="C49" s="4" t="s">
        <v>130</v>
      </c>
      <c r="D49" s="9" t="s">
        <v>131</v>
      </c>
      <c r="E49" s="9" t="s">
        <v>132</v>
      </c>
      <c r="F49" s="10">
        <v>1</v>
      </c>
      <c r="G49" s="9" t="s">
        <v>7</v>
      </c>
      <c r="H49" s="9" t="s">
        <v>75</v>
      </c>
      <c r="I49" s="9" t="s">
        <v>9</v>
      </c>
      <c r="J49" s="9" t="s">
        <v>133</v>
      </c>
      <c r="K49" s="6">
        <v>36094248</v>
      </c>
      <c r="L49" s="8">
        <v>24985359</v>
      </c>
      <c r="M49" s="7">
        <v>11637220</v>
      </c>
      <c r="N49" s="7">
        <v>7037811</v>
      </c>
      <c r="O49" s="7">
        <v>6132970</v>
      </c>
      <c r="P49"/>
    </row>
    <row r="50" spans="1:16" ht="12.75" customHeight="1" x14ac:dyDescent="0.2">
      <c r="A50" s="4" t="s">
        <v>128</v>
      </c>
      <c r="B50" s="4" t="s">
        <v>134</v>
      </c>
      <c r="C50" s="4" t="s">
        <v>130</v>
      </c>
      <c r="D50" s="9" t="s">
        <v>135</v>
      </c>
      <c r="E50" s="9" t="s">
        <v>132</v>
      </c>
      <c r="F50" s="10">
        <v>1</v>
      </c>
      <c r="G50" s="9" t="s">
        <v>7</v>
      </c>
      <c r="H50" s="9" t="s">
        <v>75</v>
      </c>
      <c r="I50" s="9" t="s">
        <v>9</v>
      </c>
      <c r="J50" s="9" t="s">
        <v>133</v>
      </c>
      <c r="K50" s="6">
        <v>32045861</v>
      </c>
      <c r="L50" s="8">
        <v>24713937</v>
      </c>
      <c r="M50" s="7">
        <v>15421569</v>
      </c>
      <c r="N50" s="7">
        <v>10435112</v>
      </c>
      <c r="O50" s="7">
        <v>9788621</v>
      </c>
      <c r="P50"/>
    </row>
    <row r="51" spans="1:16" ht="12.75" customHeight="1" x14ac:dyDescent="0.2">
      <c r="A51" s="4" t="s">
        <v>128</v>
      </c>
      <c r="B51" s="4" t="s">
        <v>136</v>
      </c>
      <c r="C51" s="4" t="s">
        <v>130</v>
      </c>
      <c r="D51" s="9" t="s">
        <v>137</v>
      </c>
      <c r="E51" s="9" t="s">
        <v>132</v>
      </c>
      <c r="F51" s="10">
        <v>1</v>
      </c>
      <c r="G51" s="9" t="s">
        <v>7</v>
      </c>
      <c r="H51" s="9" t="s">
        <v>75</v>
      </c>
      <c r="I51" s="9" t="s">
        <v>9</v>
      </c>
      <c r="J51" s="9" t="s">
        <v>133</v>
      </c>
      <c r="K51" s="6">
        <v>32234177</v>
      </c>
      <c r="L51" s="8">
        <v>22840058</v>
      </c>
      <c r="M51" s="7">
        <v>12106699</v>
      </c>
      <c r="N51" s="7">
        <v>7546094</v>
      </c>
      <c r="O51" s="7">
        <v>6854430</v>
      </c>
      <c r="P51"/>
    </row>
    <row r="52" spans="1:16" ht="12.75" customHeight="1" x14ac:dyDescent="0.2">
      <c r="A52" s="4" t="s">
        <v>138</v>
      </c>
      <c r="B52" s="4" t="s">
        <v>139</v>
      </c>
      <c r="C52" s="4" t="s">
        <v>130</v>
      </c>
      <c r="D52" s="9" t="s">
        <v>140</v>
      </c>
      <c r="E52" s="10">
        <v>96</v>
      </c>
      <c r="F52" s="10">
        <v>1</v>
      </c>
      <c r="G52" s="9" t="s">
        <v>7</v>
      </c>
      <c r="H52" s="9" t="s">
        <v>75</v>
      </c>
      <c r="I52" s="9" t="s">
        <v>9</v>
      </c>
      <c r="J52" s="9" t="s">
        <v>133</v>
      </c>
      <c r="K52" s="6">
        <v>19534909</v>
      </c>
      <c r="L52" s="8">
        <v>15164871</v>
      </c>
      <c r="M52" s="7">
        <v>11546731</v>
      </c>
      <c r="N52" s="7">
        <v>10377041</v>
      </c>
      <c r="O52" s="7">
        <v>10081169</v>
      </c>
      <c r="P52"/>
    </row>
    <row r="53" spans="1:16" ht="12.75" customHeight="1" x14ac:dyDescent="0.2">
      <c r="A53" s="4" t="s">
        <v>138</v>
      </c>
      <c r="B53" s="4" t="s">
        <v>141</v>
      </c>
      <c r="C53" s="4" t="s">
        <v>130</v>
      </c>
      <c r="D53" s="9" t="s">
        <v>140</v>
      </c>
      <c r="E53" s="10">
        <v>96</v>
      </c>
      <c r="F53" s="10">
        <v>2</v>
      </c>
      <c r="G53" s="9" t="s">
        <v>7</v>
      </c>
      <c r="H53" s="9" t="s">
        <v>75</v>
      </c>
      <c r="I53" s="9" t="s">
        <v>9</v>
      </c>
      <c r="J53" s="9" t="s">
        <v>133</v>
      </c>
      <c r="K53" s="6">
        <v>23589403</v>
      </c>
      <c r="L53" s="8">
        <v>17466409</v>
      </c>
      <c r="M53" s="7">
        <v>13631012</v>
      </c>
      <c r="N53" s="7">
        <v>11753634</v>
      </c>
      <c r="O53" s="7">
        <v>11250494</v>
      </c>
      <c r="P53"/>
    </row>
    <row r="54" spans="1:16" ht="12.75" customHeight="1" x14ac:dyDescent="0.2">
      <c r="A54" s="4" t="s">
        <v>138</v>
      </c>
      <c r="B54" s="4" t="s">
        <v>142</v>
      </c>
      <c r="C54" s="4" t="s">
        <v>130</v>
      </c>
      <c r="D54" s="9" t="s">
        <v>143</v>
      </c>
      <c r="E54" s="10">
        <v>96</v>
      </c>
      <c r="F54" s="10">
        <v>1</v>
      </c>
      <c r="G54" s="9" t="s">
        <v>7</v>
      </c>
      <c r="H54" s="9" t="s">
        <v>75</v>
      </c>
      <c r="I54" s="9" t="s">
        <v>9</v>
      </c>
      <c r="J54" s="9" t="s">
        <v>133</v>
      </c>
      <c r="K54" s="6">
        <v>23109442</v>
      </c>
      <c r="L54" s="8">
        <v>18529266</v>
      </c>
      <c r="M54" s="7">
        <v>13604421</v>
      </c>
      <c r="N54" s="7">
        <v>12052566</v>
      </c>
      <c r="O54" s="7">
        <v>11648073</v>
      </c>
      <c r="P54"/>
    </row>
    <row r="55" spans="1:16" ht="12.75" customHeight="1" x14ac:dyDescent="0.2">
      <c r="A55" s="4" t="s">
        <v>138</v>
      </c>
      <c r="B55" s="4" t="s">
        <v>144</v>
      </c>
      <c r="C55" s="4" t="s">
        <v>130</v>
      </c>
      <c r="D55" s="9" t="s">
        <v>143</v>
      </c>
      <c r="E55" s="10">
        <v>96</v>
      </c>
      <c r="F55" s="10">
        <v>2</v>
      </c>
      <c r="G55" s="9" t="s">
        <v>7</v>
      </c>
      <c r="H55" s="9" t="s">
        <v>75</v>
      </c>
      <c r="I55" s="9" t="s">
        <v>9</v>
      </c>
      <c r="J55" s="9" t="s">
        <v>133</v>
      </c>
      <c r="K55" s="6">
        <v>19806879</v>
      </c>
      <c r="L55" s="8">
        <v>15740782</v>
      </c>
      <c r="M55" s="7">
        <v>11929709</v>
      </c>
      <c r="N55" s="7">
        <v>10745994</v>
      </c>
      <c r="O55" s="7">
        <v>10416048</v>
      </c>
      <c r="P55"/>
    </row>
    <row r="56" spans="1:16" ht="12.75" customHeight="1" x14ac:dyDescent="0.2">
      <c r="A56" s="4" t="s">
        <v>138</v>
      </c>
      <c r="B56" s="4" t="s">
        <v>145</v>
      </c>
      <c r="C56" s="4" t="s">
        <v>130</v>
      </c>
      <c r="D56" s="9" t="s">
        <v>146</v>
      </c>
      <c r="E56" s="10">
        <v>96</v>
      </c>
      <c r="F56" s="10">
        <v>1</v>
      </c>
      <c r="G56" s="9" t="s">
        <v>7</v>
      </c>
      <c r="H56" s="9" t="s">
        <v>75</v>
      </c>
      <c r="I56" s="9" t="s">
        <v>9</v>
      </c>
      <c r="J56" s="9" t="s">
        <v>133</v>
      </c>
      <c r="K56" s="6">
        <v>21112503</v>
      </c>
      <c r="L56" s="8">
        <v>15635557</v>
      </c>
      <c r="M56" s="7">
        <v>11724645</v>
      </c>
      <c r="N56" s="7">
        <v>10393199</v>
      </c>
      <c r="O56" s="7">
        <v>10012995</v>
      </c>
      <c r="P56"/>
    </row>
    <row r="57" spans="1:16" ht="12.75" customHeight="1" x14ac:dyDescent="0.2">
      <c r="A57" s="4" t="s">
        <v>138</v>
      </c>
      <c r="B57" s="4" t="s">
        <v>147</v>
      </c>
      <c r="C57" s="4" t="s">
        <v>130</v>
      </c>
      <c r="D57" s="9" t="s">
        <v>146</v>
      </c>
      <c r="E57" s="10">
        <v>96</v>
      </c>
      <c r="F57" s="10">
        <v>2</v>
      </c>
      <c r="G57" s="9" t="s">
        <v>7</v>
      </c>
      <c r="H57" s="9" t="s">
        <v>75</v>
      </c>
      <c r="I57" s="9" t="s">
        <v>9</v>
      </c>
      <c r="J57" s="9" t="s">
        <v>133</v>
      </c>
      <c r="K57" s="6">
        <v>16270484</v>
      </c>
      <c r="L57" s="8">
        <v>11288365</v>
      </c>
      <c r="M57" s="7">
        <v>8241967</v>
      </c>
      <c r="N57" s="7">
        <v>7024179</v>
      </c>
      <c r="O57" s="7">
        <v>6691552</v>
      </c>
      <c r="P57"/>
    </row>
    <row r="58" spans="1:16" ht="12.75" customHeight="1" x14ac:dyDescent="0.2">
      <c r="A58" s="4" t="s">
        <v>138</v>
      </c>
      <c r="B58" s="4" t="s">
        <v>148</v>
      </c>
      <c r="C58" s="4" t="s">
        <v>130</v>
      </c>
      <c r="D58" s="9" t="s">
        <v>149</v>
      </c>
      <c r="E58" s="10">
        <v>96</v>
      </c>
      <c r="F58" s="10">
        <v>1</v>
      </c>
      <c r="G58" s="9" t="s">
        <v>7</v>
      </c>
      <c r="H58" s="9" t="s">
        <v>75</v>
      </c>
      <c r="I58" s="9" t="s">
        <v>9</v>
      </c>
      <c r="J58" s="9" t="s">
        <v>133</v>
      </c>
      <c r="K58" s="6">
        <v>24202802</v>
      </c>
      <c r="L58" s="8">
        <v>16983627</v>
      </c>
      <c r="M58" s="7">
        <v>12802578</v>
      </c>
      <c r="N58" s="7">
        <v>11314159</v>
      </c>
      <c r="O58" s="7">
        <v>10925811</v>
      </c>
      <c r="P58"/>
    </row>
    <row r="59" spans="1:16" ht="12.75" customHeight="1" x14ac:dyDescent="0.2">
      <c r="A59" s="4" t="s">
        <v>138</v>
      </c>
      <c r="B59" s="4" t="s">
        <v>150</v>
      </c>
      <c r="C59" s="4" t="s">
        <v>130</v>
      </c>
      <c r="D59" s="9" t="s">
        <v>149</v>
      </c>
      <c r="E59" s="10">
        <v>96</v>
      </c>
      <c r="F59" s="10">
        <v>2</v>
      </c>
      <c r="G59" s="9" t="s">
        <v>7</v>
      </c>
      <c r="H59" s="9" t="s">
        <v>75</v>
      </c>
      <c r="I59" s="9" t="s">
        <v>9</v>
      </c>
      <c r="J59" s="9" t="s">
        <v>133</v>
      </c>
      <c r="K59" s="6">
        <v>22548166</v>
      </c>
      <c r="L59" s="8">
        <v>16281759</v>
      </c>
      <c r="M59" s="7">
        <v>11980132</v>
      </c>
      <c r="N59" s="7">
        <v>10458843</v>
      </c>
      <c r="O59" s="7">
        <v>10008055</v>
      </c>
      <c r="P59"/>
    </row>
    <row r="60" spans="1:16" ht="12.75" customHeight="1" x14ac:dyDescent="0.2">
      <c r="A60" s="4" t="s">
        <v>151</v>
      </c>
      <c r="B60" s="4" t="s">
        <v>152</v>
      </c>
      <c r="C60" s="4" t="s">
        <v>153</v>
      </c>
      <c r="D60" s="9" t="s">
        <v>154</v>
      </c>
      <c r="E60" s="9" t="s">
        <v>31</v>
      </c>
      <c r="F60" s="10">
        <v>1</v>
      </c>
      <c r="G60" s="9" t="s">
        <v>7</v>
      </c>
      <c r="H60" s="9" t="s">
        <v>155</v>
      </c>
      <c r="I60" s="9" t="s">
        <v>9</v>
      </c>
      <c r="J60" s="9" t="s">
        <v>156</v>
      </c>
      <c r="K60" s="7">
        <f>(10*5000000)+3423545</f>
        <v>53423545</v>
      </c>
      <c r="L60" s="7">
        <v>31438560</v>
      </c>
      <c r="M60" s="7">
        <v>28591825</v>
      </c>
      <c r="N60" s="7">
        <v>20498999</v>
      </c>
      <c r="O60" s="7">
        <v>19429015</v>
      </c>
      <c r="P60"/>
    </row>
    <row r="61" spans="1:16" ht="12.75" customHeight="1" x14ac:dyDescent="0.2">
      <c r="A61" s="4" t="s">
        <v>151</v>
      </c>
      <c r="B61" s="4" t="s">
        <v>157</v>
      </c>
      <c r="C61" s="4" t="s">
        <v>153</v>
      </c>
      <c r="D61" s="9" t="s">
        <v>154</v>
      </c>
      <c r="E61" s="9" t="s">
        <v>31</v>
      </c>
      <c r="F61" s="10">
        <v>2</v>
      </c>
      <c r="G61" s="9" t="s">
        <v>7</v>
      </c>
      <c r="H61" s="9" t="s">
        <v>155</v>
      </c>
      <c r="I61" s="9" t="s">
        <v>9</v>
      </c>
      <c r="J61" s="9" t="s">
        <v>156</v>
      </c>
      <c r="K61" s="7">
        <f>7*(5000000)+1400676+1704215</f>
        <v>38104891</v>
      </c>
      <c r="L61" s="7">
        <v>26058176</v>
      </c>
      <c r="M61" s="7">
        <v>23694025</v>
      </c>
      <c r="N61" s="7">
        <v>17466898</v>
      </c>
      <c r="O61" s="7">
        <v>16967896</v>
      </c>
      <c r="P61"/>
    </row>
    <row r="62" spans="1:16" ht="12.75" customHeight="1" x14ac:dyDescent="0.2">
      <c r="A62" s="4" t="s">
        <v>151</v>
      </c>
      <c r="B62" s="4" t="s">
        <v>158</v>
      </c>
      <c r="C62" s="4" t="s">
        <v>153</v>
      </c>
      <c r="D62" s="9" t="s">
        <v>154</v>
      </c>
      <c r="E62" s="9" t="s">
        <v>31</v>
      </c>
      <c r="F62" s="10">
        <v>3</v>
      </c>
      <c r="G62" s="9" t="s">
        <v>7</v>
      </c>
      <c r="H62" s="9" t="s">
        <v>155</v>
      </c>
      <c r="I62" s="9" t="s">
        <v>9</v>
      </c>
      <c r="J62" s="9" t="s">
        <v>156</v>
      </c>
      <c r="K62" s="7">
        <f>(4*5000000)+2061778</f>
        <v>22061778</v>
      </c>
      <c r="L62" s="7">
        <v>11944964</v>
      </c>
      <c r="M62" s="7">
        <v>10918673</v>
      </c>
      <c r="N62" s="7">
        <v>7894389</v>
      </c>
      <c r="O62" s="7">
        <v>7698442</v>
      </c>
      <c r="P62"/>
    </row>
    <row r="63" spans="1:16" ht="12.75" customHeight="1" x14ac:dyDescent="0.2">
      <c r="A63" s="4" t="s">
        <v>151</v>
      </c>
      <c r="B63" s="4" t="s">
        <v>159</v>
      </c>
      <c r="C63" s="4" t="s">
        <v>153</v>
      </c>
      <c r="D63" s="9" t="s">
        <v>160</v>
      </c>
      <c r="E63" s="9" t="s">
        <v>22</v>
      </c>
      <c r="F63" s="10">
        <v>1</v>
      </c>
      <c r="G63" s="9" t="s">
        <v>7</v>
      </c>
      <c r="H63" s="9" t="s">
        <v>155</v>
      </c>
      <c r="I63" s="9" t="s">
        <v>9</v>
      </c>
      <c r="J63" s="9" t="s">
        <v>156</v>
      </c>
      <c r="K63" s="7">
        <f>(10*5000000)+1244883</f>
        <v>51244883</v>
      </c>
      <c r="L63" s="7">
        <v>38014778</v>
      </c>
      <c r="M63" s="7">
        <v>34899093</v>
      </c>
      <c r="N63" s="7">
        <v>26868248</v>
      </c>
      <c r="O63" s="7">
        <v>25521268</v>
      </c>
      <c r="P63"/>
    </row>
    <row r="64" spans="1:16" ht="12.75" customHeight="1" x14ac:dyDescent="0.2">
      <c r="A64" s="4" t="s">
        <v>151</v>
      </c>
      <c r="B64" s="4" t="s">
        <v>161</v>
      </c>
      <c r="C64" s="4" t="s">
        <v>153</v>
      </c>
      <c r="D64" s="9" t="s">
        <v>160</v>
      </c>
      <c r="E64" s="9" t="s">
        <v>22</v>
      </c>
      <c r="F64" s="10">
        <v>2</v>
      </c>
      <c r="G64" s="9" t="s">
        <v>7</v>
      </c>
      <c r="H64" s="9" t="s">
        <v>155</v>
      </c>
      <c r="I64" s="9" t="s">
        <v>9</v>
      </c>
      <c r="J64" s="9" t="s">
        <v>156</v>
      </c>
      <c r="K64" s="7">
        <f>(5*5000000)+3611252+901407</f>
        <v>29512659</v>
      </c>
      <c r="L64" s="7">
        <v>22183696</v>
      </c>
      <c r="M64" s="7">
        <v>20074106</v>
      </c>
      <c r="N64" s="7">
        <v>15402903</v>
      </c>
      <c r="O64" s="7">
        <v>14855924</v>
      </c>
      <c r="P64"/>
    </row>
    <row r="65" spans="1:16" ht="12.75" customHeight="1" x14ac:dyDescent="0.2">
      <c r="A65" s="4" t="s">
        <v>151</v>
      </c>
      <c r="B65" s="4" t="s">
        <v>162</v>
      </c>
      <c r="C65" s="4" t="s">
        <v>153</v>
      </c>
      <c r="D65" s="9" t="s">
        <v>160</v>
      </c>
      <c r="E65" s="9" t="s">
        <v>22</v>
      </c>
      <c r="F65" s="10">
        <v>3</v>
      </c>
      <c r="G65" s="9" t="s">
        <v>7</v>
      </c>
      <c r="H65" s="9" t="s">
        <v>155</v>
      </c>
      <c r="I65" s="9" t="s">
        <v>9</v>
      </c>
      <c r="J65" s="9" t="s">
        <v>156</v>
      </c>
      <c r="K65" s="7">
        <f>(4*5000000)+1764422</f>
        <v>21764422</v>
      </c>
      <c r="L65" s="7">
        <v>11080874</v>
      </c>
      <c r="M65" s="7">
        <v>10471436</v>
      </c>
      <c r="N65" s="7">
        <v>6507573</v>
      </c>
      <c r="O65" s="7">
        <v>6366851</v>
      </c>
      <c r="P65"/>
    </row>
    <row r="66" spans="1:16" ht="12.75" customHeight="1" x14ac:dyDescent="0.2">
      <c r="A66" s="4" t="s">
        <v>151</v>
      </c>
      <c r="B66" s="4" t="s">
        <v>163</v>
      </c>
      <c r="C66" s="4" t="s">
        <v>153</v>
      </c>
      <c r="D66" s="9" t="s">
        <v>160</v>
      </c>
      <c r="E66" s="9" t="s">
        <v>164</v>
      </c>
      <c r="F66" s="10">
        <v>1</v>
      </c>
      <c r="G66" s="9" t="s">
        <v>7</v>
      </c>
      <c r="H66" s="9" t="s">
        <v>155</v>
      </c>
      <c r="I66" s="9" t="s">
        <v>9</v>
      </c>
      <c r="J66" s="9" t="s">
        <v>156</v>
      </c>
      <c r="K66" s="7">
        <f>(5*5000000)+2051779</f>
        <v>27051779</v>
      </c>
      <c r="L66" s="7">
        <v>17629877</v>
      </c>
      <c r="M66" s="7">
        <v>15150534</v>
      </c>
      <c r="N66" s="7">
        <v>11294257</v>
      </c>
      <c r="O66" s="7">
        <v>10558958</v>
      </c>
      <c r="P66"/>
    </row>
    <row r="67" spans="1:16" ht="12.75" customHeight="1" x14ac:dyDescent="0.2">
      <c r="A67" s="4" t="s">
        <v>151</v>
      </c>
      <c r="B67" s="4" t="s">
        <v>165</v>
      </c>
      <c r="C67" s="4" t="s">
        <v>153</v>
      </c>
      <c r="D67" s="9" t="s">
        <v>160</v>
      </c>
      <c r="E67" s="9" t="s">
        <v>164</v>
      </c>
      <c r="F67" s="10">
        <v>2</v>
      </c>
      <c r="G67" s="9" t="s">
        <v>7</v>
      </c>
      <c r="H67" s="9" t="s">
        <v>155</v>
      </c>
      <c r="I67" s="9" t="s">
        <v>9</v>
      </c>
      <c r="J67" s="9" t="s">
        <v>156</v>
      </c>
      <c r="K67" s="7">
        <f>(6*5000000)+15204</f>
        <v>30015204</v>
      </c>
      <c r="L67" s="7">
        <v>22068398</v>
      </c>
      <c r="M67" s="7">
        <v>18946966</v>
      </c>
      <c r="N67" s="7">
        <v>13570536</v>
      </c>
      <c r="O67" s="7">
        <v>12929566</v>
      </c>
      <c r="P67"/>
    </row>
    <row r="68" spans="1:16" ht="12.75" customHeight="1" x14ac:dyDescent="0.2">
      <c r="A68" s="4" t="s">
        <v>151</v>
      </c>
      <c r="B68" s="4" t="s">
        <v>166</v>
      </c>
      <c r="C68" s="4" t="s">
        <v>153</v>
      </c>
      <c r="D68" s="9" t="s">
        <v>160</v>
      </c>
      <c r="E68" s="9" t="s">
        <v>167</v>
      </c>
      <c r="F68" s="10">
        <v>1</v>
      </c>
      <c r="G68" s="9" t="s">
        <v>7</v>
      </c>
      <c r="H68" s="9" t="s">
        <v>155</v>
      </c>
      <c r="I68" s="9" t="s">
        <v>9</v>
      </c>
      <c r="J68" s="9" t="s">
        <v>156</v>
      </c>
      <c r="K68" s="7">
        <f>(3*5000000)+4380864</f>
        <v>19380864</v>
      </c>
      <c r="L68" s="7">
        <v>13571839</v>
      </c>
      <c r="M68" s="7">
        <v>11494500</v>
      </c>
      <c r="N68" s="7">
        <v>8442172</v>
      </c>
      <c r="O68" s="7">
        <v>7891805</v>
      </c>
      <c r="P68"/>
    </row>
    <row r="69" spans="1:16" ht="12.75" customHeight="1" x14ac:dyDescent="0.2">
      <c r="A69" s="4" t="s">
        <v>151</v>
      </c>
      <c r="B69" s="4" t="s">
        <v>168</v>
      </c>
      <c r="C69" s="4" t="s">
        <v>153</v>
      </c>
      <c r="D69" s="9" t="s">
        <v>160</v>
      </c>
      <c r="E69" s="9" t="s">
        <v>167</v>
      </c>
      <c r="F69" s="10">
        <v>2</v>
      </c>
      <c r="G69" s="9" t="s">
        <v>7</v>
      </c>
      <c r="H69" s="9" t="s">
        <v>155</v>
      </c>
      <c r="I69" s="9" t="s">
        <v>9</v>
      </c>
      <c r="J69" s="9" t="s">
        <v>156</v>
      </c>
      <c r="K69" s="7">
        <f>(4*5000000)+1180067+4679947</f>
        <v>25860014</v>
      </c>
      <c r="L69" s="7">
        <v>20014100</v>
      </c>
      <c r="M69" s="7">
        <v>17956931</v>
      </c>
      <c r="N69" s="7">
        <v>14089362</v>
      </c>
      <c r="O69" s="7">
        <v>13358031</v>
      </c>
      <c r="P69"/>
    </row>
    <row r="70" spans="1:16" ht="12.75" customHeight="1" x14ac:dyDescent="0.2">
      <c r="A70" s="4" t="s">
        <v>151</v>
      </c>
      <c r="B70" s="4" t="s">
        <v>169</v>
      </c>
      <c r="C70" s="4" t="s">
        <v>153</v>
      </c>
      <c r="D70" s="9" t="s">
        <v>160</v>
      </c>
      <c r="E70" s="9" t="s">
        <v>167</v>
      </c>
      <c r="F70" s="10">
        <v>3</v>
      </c>
      <c r="G70" s="9" t="s">
        <v>7</v>
      </c>
      <c r="H70" s="9" t="s">
        <v>155</v>
      </c>
      <c r="I70" s="9" t="s">
        <v>9</v>
      </c>
      <c r="J70" s="9" t="s">
        <v>156</v>
      </c>
      <c r="K70" s="7">
        <f>(8*5000000)+761573</f>
        <v>40761573</v>
      </c>
      <c r="L70" s="7">
        <v>31843800</v>
      </c>
      <c r="M70" s="7">
        <v>29508144</v>
      </c>
      <c r="N70" s="7">
        <v>22535422</v>
      </c>
      <c r="O70" s="7">
        <v>21955052</v>
      </c>
      <c r="P70"/>
    </row>
    <row r="71" spans="1:16" ht="12.75" customHeight="1" x14ac:dyDescent="0.2">
      <c r="A71" s="4" t="s">
        <v>2</v>
      </c>
      <c r="B71" s="4" t="s">
        <v>170</v>
      </c>
      <c r="C71" s="4" t="s">
        <v>171</v>
      </c>
      <c r="D71" s="9" t="s">
        <v>5</v>
      </c>
      <c r="E71" s="9" t="s">
        <v>6</v>
      </c>
      <c r="F71" s="10">
        <v>1</v>
      </c>
      <c r="G71" s="9" t="s">
        <v>7</v>
      </c>
      <c r="H71" s="9" t="s">
        <v>8</v>
      </c>
      <c r="I71" s="9" t="s">
        <v>111</v>
      </c>
      <c r="J71" s="9" t="s">
        <v>111</v>
      </c>
      <c r="K71" s="7">
        <f>82935064/4</f>
        <v>20733766</v>
      </c>
      <c r="L71" s="7">
        <v>17789911</v>
      </c>
      <c r="M71" s="7">
        <v>13713499</v>
      </c>
      <c r="N71" s="7">
        <v>12322688</v>
      </c>
      <c r="O71" s="7">
        <v>11864807</v>
      </c>
      <c r="P71"/>
    </row>
    <row r="72" spans="1:16" ht="12.75" customHeight="1" x14ac:dyDescent="0.2">
      <c r="A72" s="4" t="s">
        <v>172</v>
      </c>
      <c r="B72" s="4" t="s">
        <v>173</v>
      </c>
      <c r="C72" s="4" t="s">
        <v>174</v>
      </c>
      <c r="D72" s="9" t="s">
        <v>175</v>
      </c>
      <c r="E72" s="9" t="s">
        <v>176</v>
      </c>
      <c r="F72" s="10">
        <v>1</v>
      </c>
      <c r="G72" s="9" t="s">
        <v>7</v>
      </c>
      <c r="H72" s="9" t="s">
        <v>177</v>
      </c>
      <c r="I72" s="9" t="s">
        <v>178</v>
      </c>
      <c r="J72" s="9" t="s">
        <v>179</v>
      </c>
      <c r="K72" s="7">
        <f>21580582+19872415</f>
        <v>41452997</v>
      </c>
      <c r="L72" s="7">
        <v>33366907</v>
      </c>
      <c r="M72" s="7">
        <v>21896282</v>
      </c>
      <c r="N72" s="7">
        <v>18114067</v>
      </c>
      <c r="O72" s="7">
        <v>17189965</v>
      </c>
      <c r="P72"/>
    </row>
    <row r="73" spans="1:16" ht="12.75" customHeight="1" x14ac:dyDescent="0.2">
      <c r="A73" s="4" t="s">
        <v>172</v>
      </c>
      <c r="B73" s="4" t="s">
        <v>180</v>
      </c>
      <c r="C73" s="4" t="s">
        <v>174</v>
      </c>
      <c r="D73" s="9" t="s">
        <v>175</v>
      </c>
      <c r="E73" s="9" t="s">
        <v>176</v>
      </c>
      <c r="F73" s="10">
        <v>2</v>
      </c>
      <c r="G73" s="9" t="s">
        <v>7</v>
      </c>
      <c r="H73" s="9" t="s">
        <v>177</v>
      </c>
      <c r="I73" s="9" t="s">
        <v>178</v>
      </c>
      <c r="J73" s="9" t="s">
        <v>179</v>
      </c>
      <c r="K73" s="7">
        <f>22241711+19919589</f>
        <v>42161300</v>
      </c>
      <c r="L73" s="7">
        <v>33197048</v>
      </c>
      <c r="M73" s="7">
        <v>20982747</v>
      </c>
      <c r="N73" s="7">
        <v>17663497</v>
      </c>
      <c r="O73" s="7">
        <v>16806692</v>
      </c>
      <c r="P73"/>
    </row>
    <row r="74" spans="1:16" ht="12.75" customHeight="1" x14ac:dyDescent="0.2">
      <c r="A74" s="4" t="s">
        <v>181</v>
      </c>
      <c r="B74" s="4" t="s">
        <v>182</v>
      </c>
      <c r="C74" s="4" t="s">
        <v>174</v>
      </c>
      <c r="D74" s="9" t="s">
        <v>183</v>
      </c>
      <c r="E74" s="9" t="s">
        <v>176</v>
      </c>
      <c r="F74" s="10">
        <v>1</v>
      </c>
      <c r="G74" s="9" t="s">
        <v>7</v>
      </c>
      <c r="H74" s="9" t="s">
        <v>177</v>
      </c>
      <c r="I74" s="9" t="s">
        <v>178</v>
      </c>
      <c r="J74" s="9" t="s">
        <v>179</v>
      </c>
      <c r="K74" s="7">
        <v>11710771</v>
      </c>
      <c r="L74" s="7">
        <v>11231501</v>
      </c>
      <c r="M74" s="7">
        <v>7528154</v>
      </c>
      <c r="N74" s="7">
        <v>6753050</v>
      </c>
      <c r="O74" s="7">
        <v>6464536</v>
      </c>
      <c r="P74"/>
    </row>
    <row r="75" spans="1:16" ht="12.75" customHeight="1" x14ac:dyDescent="0.2">
      <c r="A75" s="4" t="s">
        <v>181</v>
      </c>
      <c r="B75" s="4" t="s">
        <v>184</v>
      </c>
      <c r="C75" s="4" t="s">
        <v>174</v>
      </c>
      <c r="D75" s="9" t="s">
        <v>185</v>
      </c>
      <c r="E75" s="9" t="s">
        <v>176</v>
      </c>
      <c r="F75" s="10">
        <v>1</v>
      </c>
      <c r="G75" s="9" t="s">
        <v>7</v>
      </c>
      <c r="H75" s="9" t="s">
        <v>177</v>
      </c>
      <c r="I75" s="9" t="s">
        <v>178</v>
      </c>
      <c r="J75" s="9" t="s">
        <v>179</v>
      </c>
      <c r="K75" s="6">
        <v>12788126</v>
      </c>
      <c r="L75" s="7">
        <v>9969447</v>
      </c>
      <c r="M75" s="7">
        <v>7428473</v>
      </c>
      <c r="N75" s="7">
        <v>6665596</v>
      </c>
      <c r="O75" s="7">
        <v>6396649</v>
      </c>
      <c r="P75"/>
    </row>
    <row r="76" spans="1:16" ht="12.75" customHeight="1" x14ac:dyDescent="0.2">
      <c r="A76" s="4" t="s">
        <v>2</v>
      </c>
      <c r="B76" s="4" t="s">
        <v>186</v>
      </c>
      <c r="C76" s="4" t="s">
        <v>187</v>
      </c>
      <c r="D76" s="9" t="s">
        <v>5</v>
      </c>
      <c r="E76" s="9" t="s">
        <v>6</v>
      </c>
      <c r="F76" s="10">
        <v>1</v>
      </c>
      <c r="G76" s="9" t="s">
        <v>7</v>
      </c>
      <c r="H76" s="9" t="s">
        <v>188</v>
      </c>
      <c r="I76" s="9" t="s">
        <v>189</v>
      </c>
      <c r="J76" s="9" t="s">
        <v>190</v>
      </c>
      <c r="K76" s="7">
        <f>96138428/4</f>
        <v>24034607</v>
      </c>
      <c r="L76" s="7">
        <v>20670257</v>
      </c>
      <c r="M76" s="7">
        <v>17358622</v>
      </c>
      <c r="N76" s="7">
        <v>13828507</v>
      </c>
      <c r="O76" s="7">
        <v>12899982</v>
      </c>
      <c r="P76"/>
    </row>
    <row r="77" spans="1:16" ht="12.75" customHeight="1" x14ac:dyDescent="0.2">
      <c r="A77" s="4" t="s">
        <v>2</v>
      </c>
      <c r="B77" s="4" t="s">
        <v>191</v>
      </c>
      <c r="C77" s="4" t="s">
        <v>187</v>
      </c>
      <c r="D77" s="9" t="s">
        <v>5</v>
      </c>
      <c r="E77" s="9" t="s">
        <v>6</v>
      </c>
      <c r="F77" s="10">
        <v>1</v>
      </c>
      <c r="G77" s="9" t="s">
        <v>7</v>
      </c>
      <c r="H77" s="9" t="s">
        <v>188</v>
      </c>
      <c r="I77" s="9" t="s">
        <v>189</v>
      </c>
      <c r="J77" s="9" t="s">
        <v>190</v>
      </c>
      <c r="K77" s="7">
        <f>100254832/4</f>
        <v>25063708</v>
      </c>
      <c r="L77" s="7">
        <v>19092517</v>
      </c>
      <c r="M77" s="7">
        <v>17561199</v>
      </c>
      <c r="N77" s="7">
        <v>14789809</v>
      </c>
      <c r="O77" s="7">
        <v>14349542</v>
      </c>
      <c r="P77"/>
    </row>
    <row r="78" spans="1:16" ht="12.75" customHeight="1" x14ac:dyDescent="0.2">
      <c r="A78" s="4" t="s">
        <v>192</v>
      </c>
      <c r="B78" s="4" t="s">
        <v>193</v>
      </c>
      <c r="C78" s="4" t="s">
        <v>194</v>
      </c>
      <c r="D78" s="9" t="s">
        <v>5</v>
      </c>
      <c r="E78" s="9" t="s">
        <v>6</v>
      </c>
      <c r="F78" s="10">
        <v>1</v>
      </c>
      <c r="G78" s="9" t="s">
        <v>7</v>
      </c>
      <c r="H78" s="9" t="s">
        <v>40</v>
      </c>
      <c r="I78" s="9" t="s">
        <v>41</v>
      </c>
      <c r="J78" s="9" t="s">
        <v>195</v>
      </c>
      <c r="K78" s="6">
        <v>106424087</v>
      </c>
      <c r="L78" s="7">
        <v>96356479</v>
      </c>
      <c r="M78" s="7">
        <v>92289954</v>
      </c>
      <c r="N78" s="7">
        <v>83837242</v>
      </c>
      <c r="O78" s="7">
        <v>82360754</v>
      </c>
      <c r="P78"/>
    </row>
    <row r="79" spans="1:16" ht="12.75" customHeight="1" x14ac:dyDescent="0.2">
      <c r="A79" s="4" t="s">
        <v>181</v>
      </c>
      <c r="B79" s="4" t="s">
        <v>196</v>
      </c>
      <c r="C79" s="4" t="s">
        <v>197</v>
      </c>
      <c r="D79" s="9" t="s">
        <v>5</v>
      </c>
      <c r="E79" s="9" t="s">
        <v>6</v>
      </c>
      <c r="F79" s="10">
        <v>1</v>
      </c>
      <c r="G79" s="9" t="s">
        <v>7</v>
      </c>
      <c r="H79" s="9" t="s">
        <v>177</v>
      </c>
      <c r="I79" s="9" t="s">
        <v>178</v>
      </c>
      <c r="J79" s="9" t="s">
        <v>179</v>
      </c>
      <c r="K79" s="7">
        <f>23143715+20639337</f>
        <v>43783052</v>
      </c>
      <c r="L79" s="7">
        <v>36940884</v>
      </c>
      <c r="M79" s="7">
        <v>28515455</v>
      </c>
      <c r="N79" s="7">
        <v>24702640</v>
      </c>
      <c r="O79" s="7">
        <v>23712873</v>
      </c>
      <c r="P79"/>
    </row>
    <row r="80" spans="1:16" ht="12.75" customHeight="1" x14ac:dyDescent="0.2">
      <c r="A80" s="4" t="s">
        <v>181</v>
      </c>
      <c r="B80" s="4" t="s">
        <v>198</v>
      </c>
      <c r="C80" s="4" t="s">
        <v>197</v>
      </c>
      <c r="D80" s="9" t="s">
        <v>5</v>
      </c>
      <c r="E80" s="9" t="s">
        <v>6</v>
      </c>
      <c r="F80" s="10">
        <v>2</v>
      </c>
      <c r="G80" s="9" t="s">
        <v>7</v>
      </c>
      <c r="H80" s="9" t="s">
        <v>177</v>
      </c>
      <c r="I80" s="9" t="s">
        <v>178</v>
      </c>
      <c r="J80" s="9" t="s">
        <v>179</v>
      </c>
      <c r="K80" s="7">
        <f>24752494+20990994</f>
        <v>45743488</v>
      </c>
      <c r="L80" s="7">
        <v>32915609</v>
      </c>
      <c r="M80" s="7">
        <v>23306991</v>
      </c>
      <c r="N80" s="7">
        <v>19591835</v>
      </c>
      <c r="O80" s="7">
        <v>18749037</v>
      </c>
      <c r="P80"/>
    </row>
    <row r="81" spans="1:16" ht="12.75" customHeight="1" x14ac:dyDescent="0.2">
      <c r="A81" s="4" t="s">
        <v>181</v>
      </c>
      <c r="B81" s="4" t="s">
        <v>199</v>
      </c>
      <c r="C81" s="4" t="s">
        <v>197</v>
      </c>
      <c r="D81" s="9" t="s">
        <v>183</v>
      </c>
      <c r="E81" s="9" t="s">
        <v>176</v>
      </c>
      <c r="F81" s="10">
        <v>1</v>
      </c>
      <c r="G81" s="9" t="s">
        <v>7</v>
      </c>
      <c r="H81" s="9" t="s">
        <v>177</v>
      </c>
      <c r="I81" s="9" t="s">
        <v>178</v>
      </c>
      <c r="J81" s="9" t="s">
        <v>179</v>
      </c>
      <c r="K81" s="6">
        <v>27803789</v>
      </c>
      <c r="L81" s="7">
        <v>25519942</v>
      </c>
      <c r="M81" s="7">
        <v>19331837</v>
      </c>
      <c r="N81" s="7">
        <v>17240400</v>
      </c>
      <c r="O81" s="7">
        <v>16557563</v>
      </c>
      <c r="P81"/>
    </row>
    <row r="82" spans="1:16" ht="12.75" customHeight="1" x14ac:dyDescent="0.2">
      <c r="A82" s="4" t="s">
        <v>181</v>
      </c>
      <c r="B82" s="4" t="s">
        <v>200</v>
      </c>
      <c r="C82" s="4" t="s">
        <v>197</v>
      </c>
      <c r="D82" s="9" t="s">
        <v>185</v>
      </c>
      <c r="E82" s="9" t="s">
        <v>176</v>
      </c>
      <c r="F82" s="10">
        <v>1</v>
      </c>
      <c r="G82" s="9" t="s">
        <v>7</v>
      </c>
      <c r="H82" s="9" t="s">
        <v>177</v>
      </c>
      <c r="I82" s="9" t="s">
        <v>178</v>
      </c>
      <c r="J82" s="9" t="s">
        <v>179</v>
      </c>
      <c r="K82" s="7">
        <f>16147084</f>
        <v>16147084</v>
      </c>
      <c r="L82" s="7">
        <v>12383108</v>
      </c>
      <c r="M82" s="7">
        <v>9409943</v>
      </c>
      <c r="N82" s="7">
        <v>8202633</v>
      </c>
      <c r="O82" s="7">
        <v>7839794</v>
      </c>
      <c r="P82"/>
    </row>
    <row r="83" spans="1:16" ht="12.75" customHeight="1" x14ac:dyDescent="0.2">
      <c r="A83" s="4" t="s">
        <v>181</v>
      </c>
      <c r="B83" s="4" t="s">
        <v>201</v>
      </c>
      <c r="C83" s="4" t="s">
        <v>197</v>
      </c>
      <c r="D83" s="9" t="s">
        <v>185</v>
      </c>
      <c r="E83" s="9" t="s">
        <v>176</v>
      </c>
      <c r="F83" s="10">
        <v>2</v>
      </c>
      <c r="G83" s="9" t="s">
        <v>7</v>
      </c>
      <c r="H83" s="9" t="s">
        <v>177</v>
      </c>
      <c r="I83" s="9" t="s">
        <v>178</v>
      </c>
      <c r="J83" s="9" t="s">
        <v>179</v>
      </c>
      <c r="K83" s="6">
        <v>18939916</v>
      </c>
      <c r="L83" s="7">
        <v>15974993</v>
      </c>
      <c r="M83" s="7">
        <v>11643251</v>
      </c>
      <c r="N83" s="7">
        <v>10102590</v>
      </c>
      <c r="O83" s="7">
        <v>9605581</v>
      </c>
      <c r="P83"/>
    </row>
    <row r="84" spans="1:16" ht="12.75" customHeight="1" x14ac:dyDescent="0.2">
      <c r="A84" s="4" t="s">
        <v>181</v>
      </c>
      <c r="B84" s="4" t="s">
        <v>202</v>
      </c>
      <c r="C84" s="4" t="s">
        <v>197</v>
      </c>
      <c r="D84" s="9" t="s">
        <v>185</v>
      </c>
      <c r="E84" s="9" t="s">
        <v>58</v>
      </c>
      <c r="F84" s="10">
        <v>1</v>
      </c>
      <c r="G84" s="9" t="s">
        <v>7</v>
      </c>
      <c r="H84" s="9" t="s">
        <v>177</v>
      </c>
      <c r="I84" s="9" t="s">
        <v>178</v>
      </c>
      <c r="J84" s="9" t="s">
        <v>179</v>
      </c>
      <c r="K84" s="6">
        <v>12170853</v>
      </c>
      <c r="L84" s="7">
        <v>10838919</v>
      </c>
      <c r="M84" s="7">
        <v>7890259</v>
      </c>
      <c r="N84" s="7">
        <v>7084949</v>
      </c>
      <c r="O84" s="7">
        <v>6808006</v>
      </c>
      <c r="P84"/>
    </row>
    <row r="85" spans="1:16" ht="12.75" customHeight="1" x14ac:dyDescent="0.2">
      <c r="A85" s="4" t="s">
        <v>181</v>
      </c>
      <c r="B85" s="4" t="s">
        <v>203</v>
      </c>
      <c r="C85" s="4" t="s">
        <v>197</v>
      </c>
      <c r="D85" s="9" t="s">
        <v>204</v>
      </c>
      <c r="E85" s="9" t="s">
        <v>176</v>
      </c>
      <c r="F85" s="10">
        <v>1</v>
      </c>
      <c r="G85" s="9" t="s">
        <v>7</v>
      </c>
      <c r="H85" s="9" t="s">
        <v>177</v>
      </c>
      <c r="I85" s="9" t="s">
        <v>178</v>
      </c>
      <c r="J85" s="9" t="s">
        <v>179</v>
      </c>
      <c r="K85" s="6">
        <v>9844890</v>
      </c>
      <c r="L85" s="7">
        <v>9332218</v>
      </c>
      <c r="M85" s="7">
        <v>6361146</v>
      </c>
      <c r="N85" s="7">
        <v>5707864</v>
      </c>
      <c r="O85" s="7">
        <v>5489990</v>
      </c>
      <c r="P85"/>
    </row>
    <row r="86" spans="1:16" ht="12.75" customHeight="1" x14ac:dyDescent="0.2">
      <c r="A86" s="4" t="s">
        <v>2</v>
      </c>
      <c r="B86" s="4" t="s">
        <v>205</v>
      </c>
      <c r="C86" s="4" t="s">
        <v>206</v>
      </c>
      <c r="D86" s="9" t="s">
        <v>5</v>
      </c>
      <c r="E86" s="9" t="s">
        <v>6</v>
      </c>
      <c r="F86" s="10">
        <v>1</v>
      </c>
      <c r="G86" s="9" t="s">
        <v>7</v>
      </c>
      <c r="H86" s="9" t="s">
        <v>207</v>
      </c>
      <c r="I86" s="9" t="s">
        <v>9</v>
      </c>
      <c r="J86" s="9" t="s">
        <v>208</v>
      </c>
      <c r="K86" s="7">
        <f>84705716/4</f>
        <v>21176429</v>
      </c>
      <c r="L86" s="7">
        <v>17927066</v>
      </c>
      <c r="M86" s="7">
        <v>14929840</v>
      </c>
      <c r="N86" s="7">
        <v>13529335</v>
      </c>
      <c r="O86" s="7">
        <v>12994719</v>
      </c>
      <c r="P86"/>
    </row>
    <row r="87" spans="1:16" ht="12.75" customHeight="1" x14ac:dyDescent="0.2">
      <c r="A87" s="4" t="s">
        <v>2</v>
      </c>
      <c r="B87" s="4" t="s">
        <v>209</v>
      </c>
      <c r="C87" s="4" t="s">
        <v>210</v>
      </c>
      <c r="D87" s="9" t="s">
        <v>5</v>
      </c>
      <c r="E87" s="9" t="s">
        <v>6</v>
      </c>
      <c r="F87" s="10">
        <v>1</v>
      </c>
      <c r="G87" s="9" t="s">
        <v>7</v>
      </c>
      <c r="H87" s="9" t="s">
        <v>188</v>
      </c>
      <c r="I87" s="9" t="s">
        <v>189</v>
      </c>
      <c r="J87" s="9" t="s">
        <v>211</v>
      </c>
      <c r="K87" s="7">
        <f>88338712/4</f>
        <v>22084678</v>
      </c>
      <c r="L87" s="7">
        <v>18837373</v>
      </c>
      <c r="M87" s="7">
        <v>14028303</v>
      </c>
      <c r="N87" s="7">
        <v>11668625</v>
      </c>
      <c r="O87" s="7">
        <v>11047901</v>
      </c>
      <c r="P87"/>
    </row>
    <row r="88" spans="1:16" ht="12.75" customHeight="1" x14ac:dyDescent="0.2">
      <c r="A88" s="4" t="s">
        <v>2</v>
      </c>
      <c r="B88" s="4" t="s">
        <v>212</v>
      </c>
      <c r="C88" s="4" t="s">
        <v>213</v>
      </c>
      <c r="D88" s="9" t="s">
        <v>5</v>
      </c>
      <c r="E88" s="9" t="s">
        <v>6</v>
      </c>
      <c r="F88" s="10">
        <v>1</v>
      </c>
      <c r="G88" s="9" t="s">
        <v>7</v>
      </c>
      <c r="H88" s="9" t="s">
        <v>214</v>
      </c>
      <c r="I88" s="9" t="s">
        <v>120</v>
      </c>
      <c r="J88" s="9" t="s">
        <v>215</v>
      </c>
      <c r="K88" s="7">
        <f>94370392/4</f>
        <v>23592598</v>
      </c>
      <c r="L88" s="7">
        <v>19007637</v>
      </c>
      <c r="M88" s="7">
        <v>17315102</v>
      </c>
      <c r="N88" s="7">
        <v>15445181</v>
      </c>
      <c r="O88" s="7">
        <v>15054903</v>
      </c>
      <c r="P88"/>
    </row>
    <row r="89" spans="1:16" ht="12.75" customHeight="1" x14ac:dyDescent="0.2">
      <c r="A89" s="4" t="s">
        <v>2</v>
      </c>
      <c r="B89" s="4" t="s">
        <v>216</v>
      </c>
      <c r="C89" s="4" t="s">
        <v>217</v>
      </c>
      <c r="D89" s="9" t="s">
        <v>5</v>
      </c>
      <c r="E89" s="9" t="s">
        <v>6</v>
      </c>
      <c r="F89" s="10">
        <v>1</v>
      </c>
      <c r="G89" s="9" t="s">
        <v>7</v>
      </c>
      <c r="H89" s="9" t="s">
        <v>188</v>
      </c>
      <c r="I89" s="9" t="s">
        <v>189</v>
      </c>
      <c r="J89" s="9" t="s">
        <v>211</v>
      </c>
      <c r="K89" s="7">
        <f>86247016/4</f>
        <v>21561754</v>
      </c>
      <c r="L89" s="7">
        <v>16427411</v>
      </c>
      <c r="M89" s="7">
        <v>13492982</v>
      </c>
      <c r="N89" s="7">
        <v>11580780</v>
      </c>
      <c r="O89" s="7">
        <v>10806076</v>
      </c>
      <c r="P89"/>
    </row>
    <row r="90" spans="1:16" ht="12.75" customHeight="1" x14ac:dyDescent="0.2">
      <c r="A90" s="4" t="s">
        <v>218</v>
      </c>
      <c r="B90" s="4" t="s">
        <v>219</v>
      </c>
      <c r="C90" s="4" t="s">
        <v>220</v>
      </c>
      <c r="D90" s="9" t="s">
        <v>5</v>
      </c>
      <c r="E90" s="9" t="s">
        <v>100</v>
      </c>
      <c r="F90" s="10">
        <v>1</v>
      </c>
      <c r="G90" s="9" t="s">
        <v>7</v>
      </c>
      <c r="H90" s="9" t="s">
        <v>75</v>
      </c>
      <c r="I90" s="9" t="s">
        <v>221</v>
      </c>
      <c r="J90" s="9" t="s">
        <v>133</v>
      </c>
      <c r="K90" s="6">
        <v>15359710</v>
      </c>
      <c r="L90" s="8">
        <v>12913720</v>
      </c>
      <c r="M90" s="7">
        <v>11168568</v>
      </c>
      <c r="N90" s="7">
        <v>9598560</v>
      </c>
      <c r="O90" s="7">
        <v>9323457</v>
      </c>
      <c r="P90"/>
    </row>
    <row r="91" spans="1:16" ht="12.75" customHeight="1" x14ac:dyDescent="0.2">
      <c r="A91" s="4" t="s">
        <v>218</v>
      </c>
      <c r="B91" s="4" t="s">
        <v>222</v>
      </c>
      <c r="C91" s="4" t="s">
        <v>220</v>
      </c>
      <c r="D91" s="9" t="s">
        <v>5</v>
      </c>
      <c r="E91" s="9" t="s">
        <v>100</v>
      </c>
      <c r="F91" s="10">
        <v>2</v>
      </c>
      <c r="G91" s="9" t="s">
        <v>7</v>
      </c>
      <c r="H91" s="9" t="s">
        <v>75</v>
      </c>
      <c r="I91" s="9" t="s">
        <v>221</v>
      </c>
      <c r="J91" s="9" t="s">
        <v>133</v>
      </c>
      <c r="K91" s="6">
        <v>18907054</v>
      </c>
      <c r="L91" s="8">
        <v>15653566</v>
      </c>
      <c r="M91" s="7">
        <v>13295356</v>
      </c>
      <c r="N91" s="7">
        <v>11354046</v>
      </c>
      <c r="O91" s="7">
        <v>11044863</v>
      </c>
      <c r="P91"/>
    </row>
    <row r="92" spans="1:16" ht="12.75" customHeight="1" x14ac:dyDescent="0.2">
      <c r="A92" s="4" t="s">
        <v>218</v>
      </c>
      <c r="B92" s="4" t="s">
        <v>223</v>
      </c>
      <c r="C92" s="4" t="s">
        <v>220</v>
      </c>
      <c r="D92" s="9" t="s">
        <v>143</v>
      </c>
      <c r="E92" s="9" t="s">
        <v>100</v>
      </c>
      <c r="F92" s="10">
        <v>1</v>
      </c>
      <c r="G92" s="9" t="s">
        <v>7</v>
      </c>
      <c r="H92" s="9" t="s">
        <v>75</v>
      </c>
      <c r="I92" s="9" t="s">
        <v>221</v>
      </c>
      <c r="J92" s="9" t="s">
        <v>133</v>
      </c>
      <c r="K92" s="6">
        <v>17226057</v>
      </c>
      <c r="L92" s="8">
        <v>14544264</v>
      </c>
      <c r="M92" s="7">
        <v>12288833</v>
      </c>
      <c r="N92" s="7">
        <v>10445073</v>
      </c>
      <c r="O92" s="7">
        <v>10185676</v>
      </c>
      <c r="P92"/>
    </row>
    <row r="93" spans="1:16" ht="12.75" customHeight="1" x14ac:dyDescent="0.2">
      <c r="A93" s="4" t="s">
        <v>218</v>
      </c>
      <c r="B93" s="4" t="s">
        <v>224</v>
      </c>
      <c r="C93" s="4" t="s">
        <v>220</v>
      </c>
      <c r="D93" s="9" t="s">
        <v>143</v>
      </c>
      <c r="E93" s="9" t="s">
        <v>100</v>
      </c>
      <c r="F93" s="10">
        <v>2</v>
      </c>
      <c r="G93" s="9" t="s">
        <v>7</v>
      </c>
      <c r="H93" s="9" t="s">
        <v>75</v>
      </c>
      <c r="I93" s="9" t="s">
        <v>221</v>
      </c>
      <c r="J93" s="9" t="s">
        <v>133</v>
      </c>
      <c r="K93" s="6">
        <v>20066773</v>
      </c>
      <c r="L93" s="8">
        <v>16610089</v>
      </c>
      <c r="M93" s="7">
        <v>14218441</v>
      </c>
      <c r="N93" s="7">
        <v>12189694</v>
      </c>
      <c r="O93" s="7">
        <v>11865643</v>
      </c>
      <c r="P93"/>
    </row>
    <row r="94" spans="1:16" ht="12.75" customHeight="1" x14ac:dyDescent="0.2">
      <c r="A94" s="3"/>
      <c r="B94" s="3"/>
      <c r="C94" s="3"/>
      <c r="D94" s="12"/>
      <c r="E94" s="7"/>
      <c r="F94" s="12"/>
      <c r="G94" s="12"/>
      <c r="H94" s="12"/>
      <c r="I94" s="12"/>
      <c r="J94" s="12"/>
      <c r="O94" s="6"/>
      <c r="P94"/>
    </row>
    <row r="95" spans="1:16" ht="12.75" customHeight="1" x14ac:dyDescent="0.2">
      <c r="A95" s="3"/>
      <c r="B95" s="3"/>
      <c r="C95" s="3"/>
      <c r="D95" s="12"/>
      <c r="E95" s="7"/>
      <c r="F95" s="12"/>
      <c r="G95" s="12"/>
      <c r="H95" s="12"/>
      <c r="I95" s="12"/>
      <c r="J95" s="12"/>
      <c r="O95" s="6"/>
      <c r="P95"/>
    </row>
    <row r="96" spans="1:16" ht="12.75" customHeight="1" x14ac:dyDescent="0.2">
      <c r="A96" s="3"/>
      <c r="B96" s="3"/>
      <c r="C96" s="3"/>
      <c r="D96" s="12"/>
      <c r="E96" s="7"/>
      <c r="F96" s="12"/>
      <c r="G96" s="12"/>
      <c r="H96" s="12"/>
      <c r="I96" s="12"/>
      <c r="J96" s="12"/>
      <c r="O96" s="6"/>
      <c r="P96"/>
    </row>
    <row r="97" spans="1:16" ht="12.75" customHeight="1" x14ac:dyDescent="0.2">
      <c r="A97" s="3"/>
      <c r="B97" s="3"/>
      <c r="C97" s="3"/>
      <c r="D97" s="12"/>
      <c r="E97" s="7"/>
      <c r="F97" s="12"/>
      <c r="G97" s="12"/>
      <c r="H97" s="12"/>
      <c r="I97" s="12"/>
      <c r="J97" s="12"/>
      <c r="O97" s="6"/>
      <c r="P97"/>
    </row>
    <row r="98" spans="1:16" ht="12.75" customHeight="1" x14ac:dyDescent="0.2">
      <c r="A98" s="3"/>
      <c r="B98" s="3"/>
      <c r="C98" s="3"/>
      <c r="D98" s="12"/>
      <c r="E98" s="7"/>
      <c r="F98" s="12"/>
      <c r="G98" s="12"/>
      <c r="H98" s="12"/>
      <c r="I98" s="12"/>
      <c r="J98" s="12"/>
      <c r="O98" s="6"/>
      <c r="P98"/>
    </row>
    <row r="99" spans="1:16" ht="12.75" customHeight="1" x14ac:dyDescent="0.2">
      <c r="A99" s="3"/>
      <c r="B99" s="3"/>
      <c r="C99" s="3"/>
      <c r="D99" s="12"/>
      <c r="E99" s="7"/>
      <c r="F99" s="12"/>
      <c r="G99" s="12"/>
      <c r="H99" s="12"/>
      <c r="I99" s="12"/>
      <c r="J99" s="12"/>
      <c r="O99" s="6"/>
      <c r="P99"/>
    </row>
    <row r="100" spans="1:16" ht="12.75" customHeight="1" x14ac:dyDescent="0.2">
      <c r="A100" s="3"/>
      <c r="B100" s="3"/>
      <c r="C100" s="3"/>
      <c r="D100" s="12"/>
      <c r="E100" s="7"/>
      <c r="F100" s="12"/>
      <c r="G100" s="12"/>
      <c r="H100" s="12"/>
      <c r="I100" s="12"/>
      <c r="J100" s="12"/>
      <c r="O100" s="6"/>
      <c r="P100"/>
    </row>
    <row r="101" spans="1:16" ht="12.75" customHeight="1" x14ac:dyDescent="0.2">
      <c r="A101" s="3"/>
      <c r="B101" s="3"/>
      <c r="C101" s="3"/>
      <c r="D101" s="12"/>
      <c r="E101" s="7"/>
      <c r="F101" s="12"/>
      <c r="G101" s="12"/>
      <c r="H101" s="12"/>
      <c r="I101" s="12"/>
      <c r="J101" s="12"/>
      <c r="O101" s="6"/>
      <c r="P101"/>
    </row>
    <row r="102" spans="1:16" ht="12.75" customHeight="1" x14ac:dyDescent="0.2">
      <c r="A102" s="3"/>
      <c r="B102" s="3"/>
      <c r="C102" s="3"/>
      <c r="D102" s="12"/>
      <c r="E102" s="7"/>
      <c r="F102" s="12"/>
      <c r="G102" s="12"/>
      <c r="H102" s="12"/>
      <c r="I102" s="12"/>
      <c r="J102" s="12"/>
      <c r="O102" s="6"/>
      <c r="P102"/>
    </row>
    <row r="103" spans="1:16" ht="12.75" customHeight="1" x14ac:dyDescent="0.2">
      <c r="A103" s="3"/>
      <c r="B103" s="3"/>
      <c r="C103" s="3"/>
      <c r="D103" s="12"/>
      <c r="E103" s="7"/>
      <c r="F103" s="12"/>
      <c r="G103" s="12"/>
      <c r="H103" s="12"/>
      <c r="I103" s="12"/>
      <c r="J103" s="12"/>
      <c r="O103" s="6"/>
      <c r="P103"/>
    </row>
    <row r="104" spans="1:16" ht="12.75" customHeight="1" x14ac:dyDescent="0.2">
      <c r="A104" s="3"/>
      <c r="B104" s="3"/>
      <c r="C104" s="3"/>
      <c r="D104" s="12"/>
      <c r="E104" s="7"/>
      <c r="F104" s="12"/>
      <c r="G104" s="12"/>
      <c r="H104" s="12"/>
      <c r="I104" s="12"/>
      <c r="J104" s="12"/>
      <c r="O104" s="6"/>
      <c r="P104"/>
    </row>
    <row r="105" spans="1:16" ht="12.75" customHeight="1" x14ac:dyDescent="0.2">
      <c r="A105" s="3"/>
      <c r="B105" s="3"/>
      <c r="C105" s="3"/>
      <c r="D105" s="12"/>
      <c r="E105" s="7"/>
      <c r="F105" s="12"/>
      <c r="G105" s="12"/>
      <c r="H105" s="12"/>
      <c r="I105" s="12"/>
      <c r="J105" s="12"/>
      <c r="O105" s="6"/>
      <c r="P105"/>
    </row>
    <row r="106" spans="1:16" ht="12.75" customHeight="1" x14ac:dyDescent="0.2">
      <c r="A106" s="3"/>
      <c r="B106" s="3"/>
      <c r="C106" s="3"/>
      <c r="D106" s="12"/>
      <c r="E106" s="7"/>
      <c r="F106" s="12"/>
      <c r="G106" s="12"/>
      <c r="H106" s="12"/>
      <c r="I106" s="12"/>
      <c r="J106" s="12"/>
      <c r="O106" s="6"/>
      <c r="P106"/>
    </row>
    <row r="107" spans="1:16" ht="12.75" customHeight="1" x14ac:dyDescent="0.2">
      <c r="A107" s="3"/>
      <c r="B107" s="3"/>
      <c r="C107" s="3"/>
      <c r="D107" s="12"/>
      <c r="E107" s="7"/>
      <c r="F107" s="12"/>
      <c r="G107" s="12"/>
      <c r="H107" s="12"/>
      <c r="I107" s="12"/>
      <c r="J107" s="12"/>
      <c r="O107" s="6"/>
      <c r="P107"/>
    </row>
    <row r="108" spans="1:16" ht="12.75" customHeight="1" x14ac:dyDescent="0.2">
      <c r="A108" s="3"/>
      <c r="B108" s="3"/>
      <c r="C108" s="3"/>
      <c r="D108" s="12"/>
      <c r="E108" s="7"/>
      <c r="F108" s="12"/>
      <c r="G108" s="12"/>
      <c r="H108" s="12"/>
      <c r="I108" s="12"/>
      <c r="J108" s="12"/>
      <c r="O108" s="6"/>
      <c r="P108"/>
    </row>
    <row r="109" spans="1:16" ht="12.75" customHeight="1" x14ac:dyDescent="0.2">
      <c r="A109" s="3"/>
      <c r="B109" s="3"/>
      <c r="C109" s="3"/>
      <c r="D109" s="12"/>
      <c r="E109" s="7"/>
      <c r="F109" s="12"/>
      <c r="G109" s="12"/>
      <c r="H109" s="12"/>
      <c r="I109" s="12"/>
      <c r="J109" s="12"/>
      <c r="O109" s="6"/>
      <c r="P109"/>
    </row>
    <row r="110" spans="1:16" ht="12.75" customHeight="1" x14ac:dyDescent="0.2">
      <c r="A110" s="3"/>
      <c r="B110" s="3"/>
      <c r="C110" s="3"/>
      <c r="D110" s="12"/>
      <c r="E110" s="7"/>
      <c r="F110" s="12"/>
      <c r="G110" s="12"/>
      <c r="H110" s="12"/>
      <c r="I110" s="12"/>
      <c r="J110" s="12"/>
      <c r="O110" s="6"/>
      <c r="P110"/>
    </row>
    <row r="111" spans="1:16" ht="12.75" customHeight="1" x14ac:dyDescent="0.2">
      <c r="A111" s="3"/>
      <c r="B111" s="3"/>
      <c r="C111" s="3"/>
      <c r="D111" s="12"/>
      <c r="E111" s="7"/>
      <c r="F111" s="12"/>
      <c r="G111" s="12"/>
      <c r="H111" s="12"/>
      <c r="I111" s="12"/>
      <c r="J111" s="12"/>
      <c r="O111" s="6"/>
      <c r="P111"/>
    </row>
    <row r="112" spans="1:16" ht="12.75" customHeight="1" x14ac:dyDescent="0.2">
      <c r="A112" s="3"/>
      <c r="B112" s="3"/>
      <c r="C112" s="3"/>
      <c r="D112" s="12"/>
      <c r="E112" s="7"/>
      <c r="F112" s="12"/>
      <c r="G112" s="12"/>
      <c r="H112" s="12"/>
      <c r="I112" s="12"/>
      <c r="J112" s="12"/>
      <c r="O112" s="6"/>
      <c r="P112"/>
    </row>
    <row r="113" spans="1:16" ht="12.75" customHeight="1" x14ac:dyDescent="0.2">
      <c r="A113" s="3"/>
      <c r="B113" s="3"/>
      <c r="C113" s="3"/>
      <c r="D113" s="12"/>
      <c r="E113" s="7"/>
      <c r="F113" s="12"/>
      <c r="G113" s="12"/>
      <c r="H113" s="12"/>
      <c r="I113" s="12"/>
      <c r="J113" s="12"/>
      <c r="O113" s="6"/>
      <c r="P113"/>
    </row>
    <row r="114" spans="1:16" ht="12.75" customHeight="1" x14ac:dyDescent="0.2">
      <c r="A114" s="3"/>
      <c r="B114" s="3"/>
      <c r="C114" s="3"/>
      <c r="D114" s="12"/>
      <c r="E114" s="7"/>
      <c r="F114" s="12"/>
      <c r="G114" s="12"/>
      <c r="H114" s="12"/>
      <c r="I114" s="12"/>
      <c r="J114" s="12"/>
      <c r="O114" s="6"/>
      <c r="P114"/>
    </row>
    <row r="115" spans="1:16" ht="12.75" customHeight="1" x14ac:dyDescent="0.2">
      <c r="A115" s="3"/>
      <c r="B115" s="3"/>
      <c r="C115" s="3"/>
      <c r="D115" s="12"/>
      <c r="E115" s="7"/>
      <c r="F115" s="12"/>
      <c r="G115" s="12"/>
      <c r="H115" s="12"/>
      <c r="I115" s="12"/>
      <c r="J115" s="12"/>
      <c r="O115" s="6"/>
      <c r="P115"/>
    </row>
    <row r="116" spans="1:16" ht="12.75" customHeight="1" x14ac:dyDescent="0.2">
      <c r="A116" s="3"/>
      <c r="B116" s="3"/>
      <c r="C116" s="3"/>
      <c r="D116" s="12"/>
      <c r="E116" s="7"/>
      <c r="F116" s="12"/>
      <c r="G116" s="12"/>
      <c r="H116" s="12"/>
      <c r="I116" s="12"/>
      <c r="J116" s="12"/>
      <c r="O116" s="6"/>
      <c r="P116"/>
    </row>
    <row r="117" spans="1:16" ht="12.75" customHeight="1" x14ac:dyDescent="0.2">
      <c r="A117" s="3"/>
      <c r="B117" s="3"/>
      <c r="C117" s="3"/>
      <c r="D117" s="12"/>
      <c r="E117" s="7"/>
      <c r="F117" s="12"/>
      <c r="G117" s="12"/>
      <c r="H117" s="12"/>
      <c r="I117" s="12"/>
      <c r="J117" s="12"/>
      <c r="O117" s="6"/>
      <c r="P117"/>
    </row>
    <row r="118" spans="1:16" ht="12.75" customHeight="1" x14ac:dyDescent="0.2">
      <c r="A118" s="3"/>
      <c r="B118" s="3"/>
      <c r="C118" s="3"/>
      <c r="D118" s="12"/>
      <c r="E118" s="7"/>
      <c r="F118" s="12"/>
      <c r="G118" s="12"/>
      <c r="H118" s="12"/>
      <c r="I118" s="12"/>
      <c r="J118" s="12"/>
      <c r="O118" s="6"/>
      <c r="P118"/>
    </row>
    <row r="119" spans="1:16" ht="12.75" customHeight="1" x14ac:dyDescent="0.2">
      <c r="A119" s="3"/>
      <c r="B119" s="3"/>
      <c r="C119" s="3"/>
      <c r="D119" s="12"/>
      <c r="E119" s="7"/>
      <c r="F119" s="12"/>
      <c r="G119" s="12"/>
      <c r="H119" s="12"/>
      <c r="I119" s="12"/>
      <c r="J119" s="12"/>
      <c r="O119" s="6"/>
      <c r="P119"/>
    </row>
    <row r="120" spans="1:16" ht="12.75" customHeight="1" x14ac:dyDescent="0.2">
      <c r="A120" s="3"/>
      <c r="B120" s="3"/>
      <c r="C120" s="3"/>
      <c r="D120" s="12"/>
      <c r="E120" s="7"/>
      <c r="F120" s="12"/>
      <c r="G120" s="12"/>
      <c r="H120" s="12"/>
      <c r="I120" s="12"/>
      <c r="J120" s="12"/>
      <c r="O120" s="6"/>
      <c r="P120"/>
    </row>
    <row r="121" spans="1:16" ht="12.75" customHeight="1" x14ac:dyDescent="0.2">
      <c r="A121" s="3"/>
      <c r="B121" s="3"/>
      <c r="C121" s="3"/>
      <c r="D121" s="12"/>
      <c r="E121" s="7"/>
      <c r="F121" s="12"/>
      <c r="G121" s="12"/>
      <c r="H121" s="12"/>
      <c r="I121" s="12"/>
      <c r="J121" s="12"/>
      <c r="O121" s="6"/>
      <c r="P121"/>
    </row>
    <row r="122" spans="1:16" ht="12.75" customHeight="1" x14ac:dyDescent="0.2">
      <c r="A122" s="3"/>
      <c r="B122" s="3"/>
      <c r="C122" s="3"/>
      <c r="D122" s="12"/>
      <c r="E122" s="7"/>
      <c r="F122" s="12"/>
      <c r="G122" s="12"/>
      <c r="H122" s="12"/>
      <c r="I122" s="12"/>
      <c r="J122" s="12"/>
      <c r="O122" s="6"/>
      <c r="P122"/>
    </row>
    <row r="123" spans="1:16" ht="12.75" customHeight="1" x14ac:dyDescent="0.2">
      <c r="A123" s="3"/>
      <c r="B123" s="3"/>
      <c r="C123" s="3"/>
      <c r="D123" s="12"/>
      <c r="E123" s="7"/>
      <c r="F123" s="12"/>
      <c r="G123" s="12"/>
      <c r="H123" s="12"/>
      <c r="I123" s="12"/>
      <c r="J123" s="12"/>
      <c r="O123" s="6"/>
      <c r="P123"/>
    </row>
    <row r="124" spans="1:16" ht="12.75" customHeight="1" x14ac:dyDescent="0.2">
      <c r="A124" s="3"/>
      <c r="B124" s="3"/>
      <c r="C124" s="3"/>
      <c r="D124" s="12"/>
      <c r="E124" s="7"/>
      <c r="F124" s="12"/>
      <c r="G124" s="12"/>
      <c r="H124" s="12"/>
      <c r="I124" s="12"/>
      <c r="J124" s="12"/>
      <c r="O124" s="6"/>
      <c r="P124"/>
    </row>
    <row r="125" spans="1:16" ht="12.75" customHeight="1" x14ac:dyDescent="0.2">
      <c r="A125" s="3"/>
      <c r="B125" s="3"/>
      <c r="C125" s="3"/>
      <c r="D125" s="12"/>
      <c r="E125" s="7"/>
      <c r="F125" s="12"/>
      <c r="G125" s="12"/>
      <c r="H125" s="12"/>
      <c r="I125" s="12"/>
      <c r="J125" s="12"/>
      <c r="O125" s="6"/>
      <c r="P125"/>
    </row>
    <row r="126" spans="1:16" ht="12.75" customHeight="1" x14ac:dyDescent="0.2">
      <c r="A126" s="3"/>
      <c r="B126" s="3"/>
      <c r="C126" s="3"/>
      <c r="D126" s="12"/>
      <c r="E126" s="7"/>
      <c r="F126" s="12"/>
      <c r="G126" s="12"/>
      <c r="H126" s="12"/>
      <c r="I126" s="12"/>
      <c r="J126" s="12"/>
      <c r="O126" s="6"/>
      <c r="P126"/>
    </row>
    <row r="127" spans="1:16" ht="12.75" customHeight="1" x14ac:dyDescent="0.2">
      <c r="A127" s="3"/>
      <c r="B127" s="3"/>
      <c r="C127" s="3"/>
      <c r="D127" s="12"/>
      <c r="E127" s="7"/>
      <c r="F127" s="12"/>
      <c r="G127" s="12"/>
      <c r="H127" s="12"/>
      <c r="I127" s="12"/>
      <c r="J127" s="12"/>
      <c r="O127" s="6"/>
      <c r="P127"/>
    </row>
    <row r="128" spans="1:16" ht="12.75" customHeight="1" x14ac:dyDescent="0.2">
      <c r="A128" s="3"/>
      <c r="B128" s="3"/>
      <c r="C128" s="3"/>
      <c r="D128" s="12"/>
      <c r="E128" s="7"/>
      <c r="F128" s="12"/>
      <c r="G128" s="12"/>
      <c r="H128" s="12"/>
      <c r="I128" s="12"/>
      <c r="J128" s="12"/>
      <c r="O128" s="6"/>
      <c r="P128"/>
    </row>
    <row r="129" spans="1:16" ht="12.75" customHeight="1" x14ac:dyDescent="0.2">
      <c r="A129" s="3"/>
      <c r="B129" s="3"/>
      <c r="C129" s="3"/>
      <c r="D129" s="12"/>
      <c r="E129" s="7"/>
      <c r="F129" s="12"/>
      <c r="G129" s="12"/>
      <c r="H129" s="12"/>
      <c r="I129" s="12"/>
      <c r="J129" s="12"/>
      <c r="O129" s="6"/>
      <c r="P129"/>
    </row>
    <row r="130" spans="1:16" ht="12.75" customHeight="1" x14ac:dyDescent="0.2">
      <c r="A130" s="3"/>
      <c r="B130" s="3"/>
      <c r="C130" s="3"/>
      <c r="D130" s="12"/>
      <c r="E130" s="7"/>
      <c r="F130" s="12"/>
      <c r="G130" s="12"/>
      <c r="H130" s="12"/>
      <c r="I130" s="12"/>
      <c r="J130" s="12"/>
      <c r="O130" s="6"/>
      <c r="P130"/>
    </row>
    <row r="131" spans="1:16" ht="12.75" customHeight="1" x14ac:dyDescent="0.2">
      <c r="A131" s="3"/>
      <c r="B131" s="3"/>
      <c r="C131" s="3"/>
      <c r="D131" s="12"/>
      <c r="E131" s="7"/>
      <c r="F131" s="12"/>
      <c r="G131" s="12"/>
      <c r="H131" s="12"/>
      <c r="I131" s="12"/>
      <c r="J131" s="12"/>
      <c r="O131" s="6"/>
      <c r="P131"/>
    </row>
    <row r="132" spans="1:16" ht="12.75" customHeight="1" x14ac:dyDescent="0.2">
      <c r="A132" s="3"/>
      <c r="B132" s="3"/>
      <c r="C132" s="3"/>
      <c r="D132" s="12"/>
      <c r="E132" s="7"/>
      <c r="F132" s="12"/>
      <c r="G132" s="12"/>
      <c r="H132" s="12"/>
      <c r="I132" s="12"/>
      <c r="J132" s="12"/>
      <c r="O132" s="6"/>
      <c r="P132"/>
    </row>
    <row r="133" spans="1:16" ht="12.75" customHeight="1" x14ac:dyDescent="0.2">
      <c r="A133" s="3"/>
      <c r="B133" s="3"/>
      <c r="C133" s="3"/>
      <c r="D133" s="12"/>
      <c r="E133" s="7"/>
      <c r="F133" s="12"/>
      <c r="G133" s="12"/>
      <c r="H133" s="12"/>
      <c r="I133" s="12"/>
      <c r="J133" s="12"/>
      <c r="O133" s="6"/>
      <c r="P133"/>
    </row>
    <row r="134" spans="1:16" ht="12.75" customHeight="1" x14ac:dyDescent="0.2">
      <c r="A134" s="3"/>
      <c r="B134" s="3"/>
      <c r="C134" s="3"/>
      <c r="D134" s="12"/>
      <c r="E134" s="7"/>
      <c r="F134" s="12"/>
      <c r="G134" s="12"/>
      <c r="H134" s="12"/>
      <c r="I134" s="12"/>
      <c r="J134" s="12"/>
      <c r="O134" s="6"/>
      <c r="P134"/>
    </row>
    <row r="135" spans="1:16" ht="12.75" customHeight="1" x14ac:dyDescent="0.2">
      <c r="A135" s="3"/>
      <c r="B135" s="3"/>
      <c r="C135" s="3"/>
      <c r="D135" s="12"/>
      <c r="E135" s="7"/>
      <c r="F135" s="12"/>
      <c r="G135" s="12"/>
      <c r="H135" s="12"/>
      <c r="I135" s="12"/>
      <c r="J135" s="12"/>
      <c r="O135" s="6"/>
      <c r="P135"/>
    </row>
    <row r="136" spans="1:16" ht="12.75" customHeight="1" x14ac:dyDescent="0.2">
      <c r="A136" s="3"/>
      <c r="B136" s="3"/>
      <c r="C136" s="3"/>
      <c r="D136" s="12"/>
      <c r="E136" s="7"/>
      <c r="F136" s="12"/>
      <c r="G136" s="12"/>
      <c r="H136" s="12"/>
      <c r="I136" s="12"/>
      <c r="J136" s="12"/>
      <c r="O136" s="6"/>
      <c r="P136"/>
    </row>
    <row r="137" spans="1:16" ht="12.75" customHeight="1" x14ac:dyDescent="0.2">
      <c r="A137" s="3"/>
      <c r="B137" s="3"/>
      <c r="C137" s="3"/>
      <c r="D137" s="12"/>
      <c r="E137" s="7"/>
      <c r="F137" s="12"/>
      <c r="G137" s="12"/>
      <c r="H137" s="12"/>
      <c r="I137" s="12"/>
      <c r="J137" s="12"/>
      <c r="O137" s="6"/>
      <c r="P137"/>
    </row>
    <row r="138" spans="1:16" ht="12.75" customHeight="1" x14ac:dyDescent="0.2">
      <c r="A138" s="3"/>
      <c r="B138" s="3"/>
      <c r="C138" s="3"/>
      <c r="D138" s="12"/>
      <c r="E138" s="7"/>
      <c r="F138" s="12"/>
      <c r="G138" s="12"/>
      <c r="H138" s="12"/>
      <c r="I138" s="12"/>
      <c r="J138" s="12"/>
      <c r="O138" s="6"/>
      <c r="P138"/>
    </row>
    <row r="139" spans="1:16" ht="12.75" customHeight="1" x14ac:dyDescent="0.2">
      <c r="A139" s="3"/>
      <c r="B139" s="3"/>
      <c r="C139" s="3"/>
      <c r="D139" s="12"/>
      <c r="E139" s="7"/>
      <c r="F139" s="12"/>
      <c r="G139" s="12"/>
      <c r="H139" s="12"/>
      <c r="I139" s="12"/>
      <c r="J139" s="12"/>
      <c r="O139" s="6"/>
      <c r="P139"/>
    </row>
    <row r="140" spans="1:16" ht="12.75" customHeight="1" x14ac:dyDescent="0.2">
      <c r="A140" s="3"/>
      <c r="B140" s="3"/>
      <c r="C140" s="3"/>
      <c r="D140" s="12"/>
      <c r="E140" s="7"/>
      <c r="F140" s="12"/>
      <c r="G140" s="12"/>
      <c r="H140" s="12"/>
      <c r="I140" s="12"/>
      <c r="J140" s="12"/>
      <c r="O140" s="6"/>
      <c r="P140"/>
    </row>
    <row r="141" spans="1:16" ht="12.75" customHeight="1" x14ac:dyDescent="0.2">
      <c r="A141" s="3"/>
      <c r="B141" s="3"/>
      <c r="C141" s="3"/>
      <c r="D141" s="12"/>
      <c r="E141" s="7"/>
      <c r="F141" s="12"/>
      <c r="G141" s="12"/>
      <c r="H141" s="12"/>
      <c r="I141" s="12"/>
      <c r="J141" s="12"/>
      <c r="O141" s="6"/>
      <c r="P141"/>
    </row>
    <row r="142" spans="1:16" ht="12.75" customHeight="1" x14ac:dyDescent="0.2">
      <c r="A142" s="3"/>
      <c r="B142" s="3"/>
      <c r="C142" s="3"/>
      <c r="D142" s="12"/>
      <c r="E142" s="7"/>
      <c r="F142" s="12"/>
      <c r="G142" s="12"/>
      <c r="H142" s="12"/>
      <c r="I142" s="12"/>
      <c r="J142" s="12"/>
      <c r="O142" s="6"/>
      <c r="P142"/>
    </row>
    <row r="143" spans="1:16" ht="12.75" customHeight="1" x14ac:dyDescent="0.2">
      <c r="A143" s="3"/>
      <c r="B143" s="3"/>
      <c r="C143" s="3"/>
      <c r="D143" s="12"/>
      <c r="E143" s="7"/>
      <c r="F143" s="12"/>
      <c r="G143" s="12"/>
      <c r="H143" s="12"/>
      <c r="I143" s="12"/>
      <c r="J143" s="12"/>
      <c r="O143" s="6"/>
      <c r="P143"/>
    </row>
    <row r="144" spans="1:16" ht="12.75" customHeight="1" x14ac:dyDescent="0.2">
      <c r="A144" s="3"/>
      <c r="B144" s="3"/>
      <c r="C144" s="3"/>
      <c r="D144" s="12"/>
      <c r="E144" s="7"/>
      <c r="F144" s="12"/>
      <c r="G144" s="12"/>
      <c r="H144" s="12"/>
      <c r="I144" s="12"/>
      <c r="J144" s="12"/>
      <c r="O144" s="6"/>
      <c r="P144"/>
    </row>
    <row r="145" spans="1:16" ht="12.75" customHeight="1" x14ac:dyDescent="0.2">
      <c r="A145" s="3"/>
      <c r="B145" s="3"/>
      <c r="C145" s="3"/>
      <c r="D145" s="12"/>
      <c r="E145" s="7"/>
      <c r="F145" s="12"/>
      <c r="G145" s="12"/>
      <c r="H145" s="12"/>
      <c r="I145" s="12"/>
      <c r="J145" s="12"/>
      <c r="O145" s="6"/>
      <c r="P145"/>
    </row>
    <row r="146" spans="1:16" ht="12.75" customHeight="1" x14ac:dyDescent="0.2">
      <c r="A146" s="3"/>
      <c r="B146" s="3"/>
      <c r="C146" s="3"/>
      <c r="D146" s="12"/>
      <c r="E146" s="7"/>
      <c r="F146" s="12"/>
      <c r="G146" s="12"/>
      <c r="H146" s="12"/>
      <c r="I146" s="12"/>
      <c r="J146" s="12"/>
      <c r="O146" s="6"/>
      <c r="P146"/>
    </row>
    <row r="147" spans="1:16" ht="12.75" customHeight="1" x14ac:dyDescent="0.2">
      <c r="A147" s="3"/>
      <c r="B147" s="3"/>
      <c r="C147" s="3"/>
      <c r="D147" s="12"/>
      <c r="E147" s="7"/>
      <c r="F147" s="12"/>
      <c r="G147" s="12"/>
      <c r="H147" s="12"/>
      <c r="I147" s="12"/>
      <c r="J147" s="12"/>
      <c r="O147" s="6"/>
      <c r="P147"/>
    </row>
    <row r="148" spans="1:16" ht="12.75" customHeight="1" x14ac:dyDescent="0.2">
      <c r="A148" s="3"/>
      <c r="B148" s="3"/>
      <c r="C148" s="3"/>
      <c r="D148" s="12"/>
      <c r="E148" s="7"/>
      <c r="F148" s="12"/>
      <c r="G148" s="12"/>
      <c r="H148" s="12"/>
      <c r="I148" s="12"/>
      <c r="J148" s="12"/>
      <c r="O148" s="6"/>
      <c r="P148"/>
    </row>
    <row r="149" spans="1:16" ht="12.75" customHeight="1" x14ac:dyDescent="0.2">
      <c r="A149" s="3"/>
      <c r="B149" s="3"/>
      <c r="C149" s="3"/>
      <c r="D149" s="12"/>
      <c r="E149" s="7"/>
      <c r="F149" s="12"/>
      <c r="G149" s="12"/>
      <c r="H149" s="12"/>
      <c r="I149" s="12"/>
      <c r="J149" s="12"/>
      <c r="O149" s="6"/>
      <c r="P149"/>
    </row>
    <row r="150" spans="1:16" ht="12.75" customHeight="1" x14ac:dyDescent="0.2">
      <c r="A150" s="3"/>
      <c r="B150" s="3"/>
      <c r="C150" s="3"/>
      <c r="D150" s="12"/>
      <c r="E150" s="7"/>
      <c r="F150" s="12"/>
      <c r="G150" s="12"/>
      <c r="H150" s="12"/>
      <c r="I150" s="12"/>
      <c r="J150" s="12"/>
      <c r="O150" s="6"/>
      <c r="P150"/>
    </row>
    <row r="151" spans="1:16" ht="12.75" customHeight="1" x14ac:dyDescent="0.2">
      <c r="A151" s="3"/>
      <c r="B151" s="3"/>
      <c r="C151" s="3"/>
      <c r="D151" s="12"/>
      <c r="E151" s="7"/>
      <c r="F151" s="12"/>
      <c r="G151" s="12"/>
      <c r="H151" s="12"/>
      <c r="I151" s="12"/>
      <c r="J151" s="12"/>
      <c r="O151" s="6"/>
      <c r="P151"/>
    </row>
    <row r="152" spans="1:16" ht="12.75" customHeight="1" x14ac:dyDescent="0.2">
      <c r="A152" s="3"/>
      <c r="B152" s="3"/>
      <c r="C152" s="3"/>
      <c r="D152" s="12"/>
      <c r="E152" s="7"/>
      <c r="F152" s="12"/>
      <c r="G152" s="12"/>
      <c r="H152" s="12"/>
      <c r="I152" s="12"/>
      <c r="J152" s="12"/>
      <c r="O152" s="6"/>
      <c r="P152"/>
    </row>
    <row r="153" spans="1:16" ht="12.75" customHeight="1" x14ac:dyDescent="0.2">
      <c r="A153" s="3"/>
      <c r="B153" s="3"/>
      <c r="C153" s="3"/>
      <c r="D153" s="12"/>
      <c r="E153" s="7"/>
      <c r="F153" s="12"/>
      <c r="G153" s="12"/>
      <c r="H153" s="12"/>
      <c r="I153" s="12"/>
      <c r="J153" s="12"/>
      <c r="O153" s="6"/>
      <c r="P153"/>
    </row>
    <row r="154" spans="1:16" ht="12.75" customHeight="1" x14ac:dyDescent="0.2">
      <c r="A154" s="3"/>
      <c r="B154" s="3"/>
      <c r="C154" s="3"/>
      <c r="D154" s="12"/>
      <c r="E154" s="7"/>
      <c r="F154" s="12"/>
      <c r="G154" s="12"/>
      <c r="H154" s="12"/>
      <c r="I154" s="12"/>
      <c r="J154" s="12"/>
      <c r="O154" s="6"/>
      <c r="P154"/>
    </row>
    <row r="155" spans="1:16" ht="12.75" customHeight="1" x14ac:dyDescent="0.2">
      <c r="A155" s="3"/>
      <c r="B155" s="3"/>
      <c r="C155" s="3"/>
      <c r="D155" s="12"/>
      <c r="E155" s="7"/>
      <c r="F155" s="12"/>
      <c r="G155" s="12"/>
      <c r="H155" s="12"/>
      <c r="I155" s="12"/>
      <c r="J155" s="12"/>
      <c r="O155" s="6"/>
      <c r="P155"/>
    </row>
    <row r="156" spans="1:16" ht="12.75" customHeight="1" x14ac:dyDescent="0.2">
      <c r="A156" s="3"/>
      <c r="B156" s="3"/>
      <c r="C156" s="3"/>
      <c r="D156" s="12"/>
      <c r="E156" s="7"/>
      <c r="F156" s="12"/>
      <c r="G156" s="12"/>
      <c r="H156" s="12"/>
      <c r="I156" s="12"/>
      <c r="J156" s="12"/>
      <c r="O156" s="6"/>
      <c r="P156"/>
    </row>
    <row r="157" spans="1:16" ht="12.75" customHeight="1" x14ac:dyDescent="0.2">
      <c r="A157" s="3"/>
      <c r="B157" s="3"/>
      <c r="C157" s="3"/>
      <c r="D157" s="12"/>
      <c r="E157" s="7"/>
      <c r="F157" s="12"/>
      <c r="G157" s="12"/>
      <c r="H157" s="12"/>
      <c r="I157" s="12"/>
      <c r="J157" s="12"/>
      <c r="O157" s="6"/>
      <c r="P157"/>
    </row>
    <row r="158" spans="1:16" ht="12.75" customHeight="1" x14ac:dyDescent="0.2">
      <c r="A158" s="3"/>
      <c r="B158" s="3"/>
      <c r="C158" s="3"/>
      <c r="D158" s="12"/>
      <c r="E158" s="7"/>
      <c r="F158" s="12"/>
      <c r="G158" s="12"/>
      <c r="H158" s="12"/>
      <c r="I158" s="12"/>
      <c r="J158" s="12"/>
      <c r="O158" s="6"/>
      <c r="P158"/>
    </row>
    <row r="159" spans="1:16" ht="12.75" customHeight="1" x14ac:dyDescent="0.2">
      <c r="A159" s="3"/>
      <c r="B159" s="3"/>
      <c r="C159" s="3"/>
      <c r="D159" s="12"/>
      <c r="E159" s="7"/>
      <c r="F159" s="12"/>
      <c r="G159" s="12"/>
      <c r="H159" s="12"/>
      <c r="I159" s="12"/>
      <c r="J159" s="12"/>
      <c r="O159" s="6"/>
      <c r="P159"/>
    </row>
    <row r="160" spans="1:16" ht="12.75" customHeight="1" x14ac:dyDescent="0.2">
      <c r="A160" s="3"/>
      <c r="B160" s="3"/>
      <c r="C160" s="3"/>
      <c r="D160" s="12"/>
      <c r="E160" s="7"/>
      <c r="F160" s="12"/>
      <c r="G160" s="12"/>
      <c r="H160" s="12"/>
      <c r="I160" s="12"/>
      <c r="J160" s="12"/>
      <c r="O160" s="6"/>
      <c r="P160"/>
    </row>
    <row r="161" spans="1:16" ht="12.75" customHeight="1" x14ac:dyDescent="0.2">
      <c r="A161" s="3"/>
      <c r="B161" s="3"/>
      <c r="C161" s="3"/>
      <c r="D161" s="12"/>
      <c r="E161" s="7"/>
      <c r="F161" s="12"/>
      <c r="G161" s="12"/>
      <c r="H161" s="12"/>
      <c r="I161" s="12"/>
      <c r="J161" s="12"/>
      <c r="O161" s="6"/>
      <c r="P161"/>
    </row>
    <row r="162" spans="1:16" ht="12.75" customHeight="1" x14ac:dyDescent="0.2">
      <c r="A162" s="3"/>
      <c r="B162" s="3"/>
      <c r="C162" s="3"/>
      <c r="D162" s="12"/>
      <c r="E162" s="7"/>
      <c r="F162" s="12"/>
      <c r="G162" s="12"/>
      <c r="H162" s="12"/>
      <c r="I162" s="12"/>
      <c r="J162" s="12"/>
      <c r="O162" s="6"/>
      <c r="P162"/>
    </row>
    <row r="163" spans="1:16" ht="15.75" customHeight="1" x14ac:dyDescent="0.2">
      <c r="A163" s="3"/>
      <c r="E163" s="7"/>
      <c r="H163" s="12"/>
      <c r="J163" s="12"/>
      <c r="P163"/>
    </row>
    <row r="164" spans="1:16" ht="15.75" customHeight="1" x14ac:dyDescent="0.2">
      <c r="A164" s="3"/>
      <c r="E164" s="7"/>
      <c r="H164" s="12"/>
      <c r="J164" s="12"/>
      <c r="P164"/>
    </row>
    <row r="165" spans="1:16" ht="15.75" customHeight="1" x14ac:dyDescent="0.2">
      <c r="A165" s="3"/>
      <c r="E165" s="7"/>
      <c r="H165" s="12"/>
      <c r="J165" s="12"/>
      <c r="P165"/>
    </row>
    <row r="166" spans="1:16" ht="15.75" customHeight="1" x14ac:dyDescent="0.2">
      <c r="A166" s="3"/>
      <c r="E166" s="7"/>
      <c r="H166" s="12"/>
      <c r="J166" s="12"/>
      <c r="P166"/>
    </row>
    <row r="167" spans="1:16" ht="15.75" customHeight="1" x14ac:dyDescent="0.2">
      <c r="A167" s="3"/>
      <c r="E167" s="7"/>
      <c r="H167" s="12"/>
      <c r="J167" s="12"/>
      <c r="P167"/>
    </row>
    <row r="168" spans="1:16" ht="15.75" customHeight="1" x14ac:dyDescent="0.2">
      <c r="A168" s="3"/>
      <c r="E168" s="7"/>
      <c r="H168" s="12"/>
      <c r="J168" s="12"/>
      <c r="P168"/>
    </row>
    <row r="169" spans="1:16" ht="15.75" customHeight="1" x14ac:dyDescent="0.2">
      <c r="A169" s="3"/>
      <c r="E169" s="7"/>
      <c r="H169" s="12"/>
      <c r="J169" s="12"/>
      <c r="P169"/>
    </row>
    <row r="170" spans="1:16" ht="15.75" customHeight="1" x14ac:dyDescent="0.2">
      <c r="A170" s="3"/>
      <c r="E170" s="7"/>
      <c r="H170" s="12"/>
      <c r="J170" s="12"/>
      <c r="P170"/>
    </row>
    <row r="171" spans="1:16" ht="15.75" customHeight="1" x14ac:dyDescent="0.2">
      <c r="A171" s="3"/>
      <c r="E171" s="7"/>
      <c r="H171" s="12"/>
      <c r="J171" s="12"/>
      <c r="P171"/>
    </row>
    <row r="172" spans="1:16" ht="15.75" customHeight="1" x14ac:dyDescent="0.2">
      <c r="A172" s="3"/>
      <c r="E172" s="7"/>
      <c r="H172" s="12"/>
      <c r="J172" s="12"/>
      <c r="P172"/>
    </row>
    <row r="173" spans="1:16" ht="15.75" customHeight="1" x14ac:dyDescent="0.2">
      <c r="A173" s="3"/>
      <c r="E173" s="7"/>
      <c r="H173" s="12"/>
      <c r="J173" s="12"/>
      <c r="P173"/>
    </row>
    <row r="174" spans="1:16" ht="15.75" customHeight="1" x14ac:dyDescent="0.2">
      <c r="A174" s="3"/>
      <c r="E174" s="7"/>
      <c r="H174" s="12"/>
      <c r="J174" s="12"/>
      <c r="P174"/>
    </row>
    <row r="175" spans="1:16" ht="15.75" customHeight="1" x14ac:dyDescent="0.2">
      <c r="A175" s="3"/>
      <c r="E175" s="7"/>
      <c r="H175" s="12"/>
      <c r="J175" s="12"/>
      <c r="P175"/>
    </row>
    <row r="176" spans="1:16" ht="15.75" customHeight="1" x14ac:dyDescent="0.2">
      <c r="A176" s="3"/>
      <c r="E176" s="7"/>
      <c r="H176" s="12"/>
      <c r="J176" s="12"/>
      <c r="P176"/>
    </row>
    <row r="177" spans="1:16" ht="15.75" customHeight="1" x14ac:dyDescent="0.2">
      <c r="A177" s="3"/>
      <c r="E177" s="7"/>
      <c r="H177" s="12"/>
      <c r="J177" s="12"/>
      <c r="P177"/>
    </row>
    <row r="178" spans="1:16" ht="15.75" customHeight="1" x14ac:dyDescent="0.2">
      <c r="A178" s="3"/>
      <c r="E178" s="7"/>
      <c r="H178" s="12"/>
      <c r="J178" s="12"/>
      <c r="P178"/>
    </row>
    <row r="179" spans="1:16" ht="15.75" customHeight="1" x14ac:dyDescent="0.2">
      <c r="A179" s="3"/>
      <c r="E179" s="7"/>
      <c r="H179" s="12"/>
      <c r="J179" s="12"/>
      <c r="P179"/>
    </row>
    <row r="180" spans="1:16" ht="15.75" customHeight="1" x14ac:dyDescent="0.2">
      <c r="A180" s="3"/>
      <c r="E180" s="7"/>
      <c r="H180" s="12"/>
      <c r="J180" s="12"/>
      <c r="P180"/>
    </row>
    <row r="181" spans="1:16" ht="15.75" customHeight="1" x14ac:dyDescent="0.2">
      <c r="A181" s="3"/>
      <c r="E181" s="7"/>
      <c r="H181" s="12"/>
      <c r="J181" s="12"/>
      <c r="P181"/>
    </row>
    <row r="182" spans="1:16" ht="15.75" customHeight="1" x14ac:dyDescent="0.2">
      <c r="A182" s="3"/>
      <c r="E182" s="7"/>
      <c r="H182" s="12"/>
      <c r="J182" s="12"/>
      <c r="P182"/>
    </row>
    <row r="183" spans="1:16" ht="15.75" customHeight="1" x14ac:dyDescent="0.2">
      <c r="A183" s="3"/>
      <c r="E183" s="7"/>
      <c r="H183" s="12"/>
      <c r="J183" s="12"/>
      <c r="P183"/>
    </row>
    <row r="184" spans="1:16" ht="15.75" customHeight="1" x14ac:dyDescent="0.2">
      <c r="A184" s="3"/>
      <c r="E184" s="7"/>
      <c r="H184" s="12"/>
      <c r="J184" s="12"/>
      <c r="P184"/>
    </row>
    <row r="185" spans="1:16" ht="15.75" customHeight="1" x14ac:dyDescent="0.2">
      <c r="A185" s="3"/>
      <c r="E185" s="7"/>
      <c r="H185" s="12"/>
      <c r="J185" s="12"/>
      <c r="P185"/>
    </row>
    <row r="186" spans="1:16" ht="15.75" customHeight="1" x14ac:dyDescent="0.2">
      <c r="A186" s="3"/>
      <c r="E186" s="7"/>
      <c r="H186" s="12"/>
      <c r="J186" s="12"/>
      <c r="P186"/>
    </row>
    <row r="187" spans="1:16" ht="15.75" customHeight="1" x14ac:dyDescent="0.2">
      <c r="A187" s="3"/>
      <c r="E187" s="7"/>
      <c r="H187" s="12"/>
      <c r="J187" s="12"/>
      <c r="P187"/>
    </row>
    <row r="188" spans="1:16" ht="15.75" customHeight="1" x14ac:dyDescent="0.2">
      <c r="A188" s="3"/>
      <c r="E188" s="7"/>
      <c r="H188" s="12"/>
      <c r="J188" s="12"/>
      <c r="P188"/>
    </row>
    <row r="189" spans="1:16" ht="15.75" customHeight="1" x14ac:dyDescent="0.2">
      <c r="A189" s="3"/>
      <c r="E189" s="7"/>
      <c r="H189" s="12"/>
      <c r="J189" s="12"/>
      <c r="P189"/>
    </row>
    <row r="190" spans="1:16" ht="15.75" customHeight="1" x14ac:dyDescent="0.2">
      <c r="A190" s="3"/>
      <c r="E190" s="7"/>
      <c r="H190" s="12"/>
      <c r="J190" s="12"/>
      <c r="P190"/>
    </row>
    <row r="191" spans="1:16" ht="15.75" customHeight="1" x14ac:dyDescent="0.2">
      <c r="A191" s="3"/>
      <c r="E191" s="7"/>
      <c r="H191" s="12"/>
      <c r="J191" s="12"/>
      <c r="P191"/>
    </row>
    <row r="192" spans="1:16" ht="15.75" customHeight="1" x14ac:dyDescent="0.2">
      <c r="A192" s="3"/>
      <c r="E192" s="7"/>
      <c r="H192" s="12"/>
      <c r="J192" s="12"/>
      <c r="P192"/>
    </row>
    <row r="193" spans="1:16" ht="15.75" customHeight="1" x14ac:dyDescent="0.2">
      <c r="A193" s="3"/>
      <c r="E193" s="7"/>
      <c r="H193" s="12"/>
      <c r="J193" s="12"/>
      <c r="P193"/>
    </row>
    <row r="194" spans="1:16" ht="15.75" customHeight="1" x14ac:dyDescent="0.2">
      <c r="A194" s="3"/>
      <c r="E194" s="7"/>
      <c r="H194" s="12"/>
      <c r="J194" s="12"/>
      <c r="P194"/>
    </row>
    <row r="195" spans="1:16" ht="15.75" customHeight="1" x14ac:dyDescent="0.2">
      <c r="A195" s="3"/>
      <c r="E195" s="7"/>
      <c r="H195" s="12"/>
      <c r="J195" s="12"/>
      <c r="P195"/>
    </row>
    <row r="196" spans="1:16" ht="15.75" customHeight="1" x14ac:dyDescent="0.2">
      <c r="A196" s="3"/>
      <c r="E196" s="7"/>
      <c r="H196" s="12"/>
      <c r="J196" s="12"/>
      <c r="P196"/>
    </row>
    <row r="197" spans="1:16" ht="15.75" customHeight="1" x14ac:dyDescent="0.2">
      <c r="A197" s="3"/>
      <c r="E197" s="7"/>
      <c r="H197" s="12"/>
      <c r="J197" s="12"/>
      <c r="P197"/>
    </row>
    <row r="198" spans="1:16" ht="15.75" customHeight="1" x14ac:dyDescent="0.2">
      <c r="A198" s="3"/>
      <c r="E198" s="7"/>
      <c r="H198" s="12"/>
      <c r="J198" s="12"/>
      <c r="P198"/>
    </row>
    <row r="199" spans="1:16" ht="15.75" customHeight="1" x14ac:dyDescent="0.2">
      <c r="A199" s="3"/>
      <c r="E199" s="7"/>
      <c r="H199" s="12"/>
      <c r="J199" s="12"/>
      <c r="P199"/>
    </row>
    <row r="200" spans="1:16" ht="15.75" customHeight="1" x14ac:dyDescent="0.2">
      <c r="A200" s="3"/>
      <c r="E200" s="7"/>
      <c r="H200" s="12"/>
      <c r="J200" s="12"/>
      <c r="P200"/>
    </row>
    <row r="201" spans="1:16" ht="15.75" customHeight="1" x14ac:dyDescent="0.2">
      <c r="A201" s="3"/>
      <c r="E201" s="7"/>
      <c r="H201" s="12"/>
      <c r="J201" s="12"/>
      <c r="P201"/>
    </row>
    <row r="202" spans="1:16" ht="15.75" customHeight="1" x14ac:dyDescent="0.2">
      <c r="A202" s="3"/>
      <c r="E202" s="7"/>
      <c r="H202" s="12"/>
      <c r="J202" s="12"/>
      <c r="P202"/>
    </row>
    <row r="203" spans="1:16" ht="15.75" customHeight="1" x14ac:dyDescent="0.2">
      <c r="A203" s="3"/>
      <c r="E203" s="7"/>
      <c r="H203" s="12"/>
      <c r="J203" s="12"/>
      <c r="P203"/>
    </row>
    <row r="204" spans="1:16" ht="15.75" customHeight="1" x14ac:dyDescent="0.2">
      <c r="A204" s="3"/>
      <c r="E204" s="7"/>
      <c r="H204" s="12"/>
      <c r="J204" s="12"/>
      <c r="P204"/>
    </row>
    <row r="205" spans="1:16" ht="15.75" customHeight="1" x14ac:dyDescent="0.2">
      <c r="A205" s="3"/>
      <c r="E205" s="7"/>
      <c r="H205" s="12"/>
      <c r="J205" s="12"/>
      <c r="P205"/>
    </row>
    <row r="206" spans="1:16" ht="15.75" customHeight="1" x14ac:dyDescent="0.2">
      <c r="A206" s="3"/>
      <c r="E206" s="7"/>
      <c r="H206" s="12"/>
      <c r="J206" s="12"/>
      <c r="P206"/>
    </row>
    <row r="207" spans="1:16" ht="15.75" customHeight="1" x14ac:dyDescent="0.2">
      <c r="A207" s="3"/>
      <c r="E207" s="7"/>
      <c r="H207" s="12"/>
      <c r="J207" s="12"/>
      <c r="P207"/>
    </row>
    <row r="208" spans="1:16" ht="15.75" customHeight="1" x14ac:dyDescent="0.2">
      <c r="A208" s="3"/>
      <c r="E208" s="7"/>
      <c r="H208" s="12"/>
      <c r="J208" s="12"/>
      <c r="P208"/>
    </row>
    <row r="209" spans="1:16" ht="15.75" customHeight="1" x14ac:dyDescent="0.2">
      <c r="A209" s="3"/>
      <c r="E209" s="7"/>
      <c r="H209" s="12"/>
      <c r="J209" s="12"/>
      <c r="P209"/>
    </row>
    <row r="210" spans="1:16" ht="15.75" customHeight="1" x14ac:dyDescent="0.2">
      <c r="A210" s="3"/>
      <c r="E210" s="7"/>
      <c r="H210" s="12"/>
      <c r="J210" s="12"/>
      <c r="P210"/>
    </row>
    <row r="211" spans="1:16" ht="15.75" customHeight="1" x14ac:dyDescent="0.2">
      <c r="A211" s="3"/>
      <c r="E211" s="7"/>
      <c r="H211" s="12"/>
      <c r="J211" s="12"/>
      <c r="P211"/>
    </row>
    <row r="212" spans="1:16" ht="15.75" customHeight="1" x14ac:dyDescent="0.2">
      <c r="A212" s="3"/>
      <c r="E212" s="7"/>
      <c r="H212" s="12"/>
      <c r="J212" s="12"/>
      <c r="P212"/>
    </row>
    <row r="213" spans="1:16" ht="15.75" customHeight="1" x14ac:dyDescent="0.2">
      <c r="A213" s="3"/>
      <c r="E213" s="7"/>
      <c r="H213" s="12"/>
      <c r="J213" s="12"/>
      <c r="P213"/>
    </row>
    <row r="214" spans="1:16" ht="15.75" customHeight="1" x14ac:dyDescent="0.2">
      <c r="A214" s="3"/>
      <c r="E214" s="7"/>
      <c r="H214" s="12"/>
      <c r="J214" s="12"/>
      <c r="P214"/>
    </row>
    <row r="215" spans="1:16" ht="15.75" customHeight="1" x14ac:dyDescent="0.2">
      <c r="A215" s="3"/>
      <c r="E215" s="7"/>
      <c r="H215" s="12"/>
      <c r="J215" s="12"/>
      <c r="P215"/>
    </row>
    <row r="216" spans="1:16" ht="15.75" customHeight="1" x14ac:dyDescent="0.2">
      <c r="A216" s="3"/>
      <c r="E216" s="7"/>
      <c r="H216" s="12"/>
      <c r="J216" s="12"/>
      <c r="P216"/>
    </row>
    <row r="217" spans="1:16" ht="15.75" customHeight="1" x14ac:dyDescent="0.2">
      <c r="A217" s="3"/>
      <c r="E217" s="7"/>
      <c r="H217" s="12"/>
      <c r="J217" s="12"/>
      <c r="P217"/>
    </row>
    <row r="218" spans="1:16" ht="15.75" customHeight="1" x14ac:dyDescent="0.2">
      <c r="A218" s="3"/>
      <c r="E218" s="7"/>
      <c r="H218" s="12"/>
      <c r="J218" s="12"/>
      <c r="P218"/>
    </row>
    <row r="219" spans="1:16" ht="15.75" customHeight="1" x14ac:dyDescent="0.2">
      <c r="A219" s="3"/>
      <c r="E219" s="7"/>
      <c r="H219" s="12"/>
      <c r="J219" s="12"/>
      <c r="P219"/>
    </row>
    <row r="220" spans="1:16" ht="15.75" customHeight="1" x14ac:dyDescent="0.2">
      <c r="A220" s="3"/>
      <c r="E220" s="7"/>
      <c r="H220" s="12"/>
      <c r="J220" s="12"/>
      <c r="P220"/>
    </row>
    <row r="221" spans="1:16" ht="15.75" customHeight="1" x14ac:dyDescent="0.2">
      <c r="A221" s="3"/>
      <c r="E221" s="7"/>
      <c r="H221" s="12"/>
      <c r="J221" s="12"/>
      <c r="P221"/>
    </row>
    <row r="222" spans="1:16" ht="15.75" customHeight="1" x14ac:dyDescent="0.2">
      <c r="A222" s="3"/>
      <c r="E222" s="7"/>
      <c r="H222" s="12"/>
      <c r="J222" s="12"/>
      <c r="P222"/>
    </row>
    <row r="223" spans="1:16" ht="15.75" customHeight="1" x14ac:dyDescent="0.2">
      <c r="A223" s="3"/>
      <c r="E223" s="7"/>
      <c r="H223" s="12"/>
      <c r="J223" s="12"/>
      <c r="P223"/>
    </row>
    <row r="224" spans="1:16" ht="15.75" customHeight="1" x14ac:dyDescent="0.2">
      <c r="A224" s="3"/>
      <c r="E224" s="7"/>
      <c r="H224" s="12"/>
      <c r="J224" s="12"/>
      <c r="P224"/>
    </row>
    <row r="225" spans="1:16" ht="15.75" customHeight="1" x14ac:dyDescent="0.2">
      <c r="A225" s="3"/>
      <c r="E225" s="7"/>
      <c r="H225" s="12"/>
      <c r="J225" s="12"/>
      <c r="P225"/>
    </row>
    <row r="226" spans="1:16" ht="15.75" customHeight="1" x14ac:dyDescent="0.2">
      <c r="A226" s="3"/>
      <c r="E226" s="7"/>
      <c r="H226" s="12"/>
      <c r="J226" s="12"/>
      <c r="P226"/>
    </row>
    <row r="227" spans="1:16" ht="15.75" customHeight="1" x14ac:dyDescent="0.2">
      <c r="A227" s="3"/>
      <c r="E227" s="7"/>
      <c r="H227" s="12"/>
      <c r="J227" s="12"/>
      <c r="P227"/>
    </row>
    <row r="228" spans="1:16" ht="15.75" customHeight="1" x14ac:dyDescent="0.2">
      <c r="A228" s="3"/>
      <c r="E228" s="7"/>
      <c r="H228" s="12"/>
      <c r="J228" s="12"/>
      <c r="P228"/>
    </row>
    <row r="229" spans="1:16" ht="15.75" customHeight="1" x14ac:dyDescent="0.2">
      <c r="A229" s="3"/>
      <c r="E229" s="7"/>
      <c r="H229" s="12"/>
      <c r="J229" s="12"/>
      <c r="P229"/>
    </row>
    <row r="230" spans="1:16" ht="15.75" customHeight="1" x14ac:dyDescent="0.2">
      <c r="A230" s="3"/>
      <c r="E230" s="7"/>
      <c r="H230" s="12"/>
      <c r="J230" s="12"/>
      <c r="P230"/>
    </row>
    <row r="231" spans="1:16" ht="15.75" customHeight="1" x14ac:dyDescent="0.2">
      <c r="A231" s="3"/>
      <c r="E231" s="7"/>
      <c r="H231" s="12"/>
      <c r="J231" s="12"/>
      <c r="P231"/>
    </row>
    <row r="232" spans="1:16" ht="15.75" customHeight="1" x14ac:dyDescent="0.2">
      <c r="A232" s="3"/>
      <c r="E232" s="7"/>
      <c r="H232" s="12"/>
      <c r="J232" s="12"/>
      <c r="P232"/>
    </row>
    <row r="233" spans="1:16" ht="15.75" customHeight="1" x14ac:dyDescent="0.2">
      <c r="A233" s="3"/>
      <c r="E233" s="7"/>
      <c r="H233" s="12"/>
      <c r="J233" s="12"/>
      <c r="P233"/>
    </row>
    <row r="234" spans="1:16" ht="15.75" customHeight="1" x14ac:dyDescent="0.2">
      <c r="A234" s="3"/>
      <c r="E234" s="7"/>
      <c r="H234" s="12"/>
      <c r="J234" s="12"/>
      <c r="P234"/>
    </row>
    <row r="235" spans="1:16" ht="15.75" customHeight="1" x14ac:dyDescent="0.2">
      <c r="A235" s="3"/>
      <c r="E235" s="7"/>
      <c r="H235" s="12"/>
      <c r="J235" s="12"/>
      <c r="P235"/>
    </row>
    <row r="236" spans="1:16" ht="15.75" customHeight="1" x14ac:dyDescent="0.2">
      <c r="A236" s="3"/>
      <c r="E236" s="7"/>
      <c r="H236" s="12"/>
      <c r="J236" s="12"/>
      <c r="P236"/>
    </row>
    <row r="237" spans="1:16" ht="15.75" customHeight="1" x14ac:dyDescent="0.2">
      <c r="A237" s="3"/>
      <c r="E237" s="7"/>
      <c r="H237" s="12"/>
      <c r="J237" s="12"/>
      <c r="P237"/>
    </row>
    <row r="238" spans="1:16" ht="15.75" customHeight="1" x14ac:dyDescent="0.2">
      <c r="A238" s="3"/>
      <c r="E238" s="7"/>
      <c r="H238" s="12"/>
      <c r="J238" s="12"/>
      <c r="P238"/>
    </row>
    <row r="239" spans="1:16" ht="15.75" customHeight="1" x14ac:dyDescent="0.2">
      <c r="A239" s="3"/>
      <c r="E239" s="7"/>
      <c r="H239" s="12"/>
      <c r="J239" s="12"/>
      <c r="P239"/>
    </row>
    <row r="240" spans="1:16" ht="15.75" customHeight="1" x14ac:dyDescent="0.2">
      <c r="A240" s="3"/>
      <c r="E240" s="7"/>
      <c r="H240" s="12"/>
      <c r="J240" s="12"/>
      <c r="P240"/>
    </row>
    <row r="241" spans="1:16" ht="15.75" customHeight="1" x14ac:dyDescent="0.2">
      <c r="A241" s="3"/>
      <c r="E241" s="7"/>
      <c r="H241" s="12"/>
      <c r="J241" s="12"/>
      <c r="P241"/>
    </row>
    <row r="242" spans="1:16" ht="15.75" customHeight="1" x14ac:dyDescent="0.2">
      <c r="A242" s="3"/>
      <c r="E242" s="7"/>
      <c r="H242" s="12"/>
      <c r="J242" s="12"/>
      <c r="P242"/>
    </row>
    <row r="243" spans="1:16" ht="15.75" customHeight="1" x14ac:dyDescent="0.2">
      <c r="A243" s="3"/>
      <c r="E243" s="7"/>
      <c r="H243" s="12"/>
      <c r="J243" s="12"/>
      <c r="P243"/>
    </row>
    <row r="244" spans="1:16" ht="15.75" customHeight="1" x14ac:dyDescent="0.2">
      <c r="A244" s="3"/>
      <c r="E244" s="7"/>
      <c r="H244" s="12"/>
      <c r="J244" s="12"/>
      <c r="P244"/>
    </row>
    <row r="245" spans="1:16" ht="15.75" customHeight="1" x14ac:dyDescent="0.2">
      <c r="A245" s="3"/>
      <c r="E245" s="7"/>
      <c r="H245" s="12"/>
      <c r="J245" s="12"/>
      <c r="P245"/>
    </row>
    <row r="246" spans="1:16" ht="15.75" customHeight="1" x14ac:dyDescent="0.2">
      <c r="A246" s="3"/>
      <c r="E246" s="7"/>
      <c r="H246" s="12"/>
      <c r="J246" s="12"/>
      <c r="P246"/>
    </row>
    <row r="247" spans="1:16" ht="15.75" customHeight="1" x14ac:dyDescent="0.2">
      <c r="A247" s="3"/>
      <c r="E247" s="7"/>
      <c r="H247" s="12"/>
      <c r="J247" s="12"/>
      <c r="P247"/>
    </row>
    <row r="248" spans="1:16" ht="15.75" customHeight="1" x14ac:dyDescent="0.2">
      <c r="A248" s="3"/>
      <c r="E248" s="7"/>
      <c r="H248" s="12"/>
      <c r="J248" s="12"/>
      <c r="P248"/>
    </row>
    <row r="249" spans="1:16" ht="15.75" customHeight="1" x14ac:dyDescent="0.2">
      <c r="A249" s="3"/>
      <c r="E249" s="7"/>
      <c r="H249" s="12"/>
      <c r="J249" s="12"/>
      <c r="P249"/>
    </row>
    <row r="250" spans="1:16" ht="15.75" customHeight="1" x14ac:dyDescent="0.2">
      <c r="A250" s="3"/>
      <c r="E250" s="7"/>
      <c r="H250" s="12"/>
      <c r="J250" s="12"/>
      <c r="P250"/>
    </row>
    <row r="251" spans="1:16" ht="15.75" customHeight="1" x14ac:dyDescent="0.2">
      <c r="A251" s="3"/>
      <c r="E251" s="7"/>
      <c r="H251" s="12"/>
      <c r="J251" s="12"/>
      <c r="P251"/>
    </row>
    <row r="252" spans="1:16" ht="15.75" customHeight="1" x14ac:dyDescent="0.2">
      <c r="A252" s="3"/>
      <c r="E252" s="7"/>
      <c r="H252" s="12"/>
      <c r="J252" s="12"/>
      <c r="P252"/>
    </row>
    <row r="253" spans="1:16" ht="15.75" customHeight="1" x14ac:dyDescent="0.2">
      <c r="A253" s="3"/>
      <c r="E253" s="7"/>
      <c r="H253" s="12"/>
      <c r="J253" s="12"/>
      <c r="P253"/>
    </row>
    <row r="254" spans="1:16" ht="15.75" customHeight="1" x14ac:dyDescent="0.2">
      <c r="A254" s="3"/>
      <c r="E254" s="7"/>
      <c r="H254" s="12"/>
      <c r="J254" s="12"/>
      <c r="P254"/>
    </row>
    <row r="255" spans="1:16" ht="15.75" customHeight="1" x14ac:dyDescent="0.2">
      <c r="A255" s="3"/>
      <c r="E255" s="7"/>
      <c r="H255" s="12"/>
      <c r="J255" s="12"/>
      <c r="P255"/>
    </row>
    <row r="256" spans="1:16" ht="15.75" customHeight="1" x14ac:dyDescent="0.2">
      <c r="A256" s="3"/>
      <c r="E256" s="7"/>
      <c r="H256" s="12"/>
      <c r="J256" s="12"/>
      <c r="P256"/>
    </row>
    <row r="257" spans="1:16" ht="15.75" customHeight="1" x14ac:dyDescent="0.2">
      <c r="A257" s="3"/>
      <c r="E257" s="7"/>
      <c r="H257" s="12"/>
      <c r="J257" s="12"/>
      <c r="P257"/>
    </row>
    <row r="258" spans="1:16" ht="15.75" customHeight="1" x14ac:dyDescent="0.2">
      <c r="A258" s="3"/>
      <c r="E258" s="7"/>
      <c r="H258" s="12"/>
      <c r="J258" s="12"/>
      <c r="P258"/>
    </row>
    <row r="259" spans="1:16" ht="15.75" customHeight="1" x14ac:dyDescent="0.2">
      <c r="A259" s="3"/>
      <c r="E259" s="7"/>
      <c r="H259" s="12"/>
      <c r="J259" s="12"/>
      <c r="P259"/>
    </row>
    <row r="260" spans="1:16" ht="15.75" customHeight="1" x14ac:dyDescent="0.2">
      <c r="A260" s="3"/>
      <c r="E260" s="7"/>
      <c r="H260" s="12"/>
      <c r="J260" s="12"/>
      <c r="P260"/>
    </row>
    <row r="261" spans="1:16" ht="15.75" customHeight="1" x14ac:dyDescent="0.2">
      <c r="A261" s="3"/>
      <c r="E261" s="7"/>
      <c r="H261" s="12"/>
      <c r="J261" s="12"/>
      <c r="P261"/>
    </row>
    <row r="262" spans="1:16" ht="15.75" customHeight="1" x14ac:dyDescent="0.2">
      <c r="A262" s="3"/>
      <c r="E262" s="7"/>
      <c r="H262" s="12"/>
      <c r="J262" s="12"/>
      <c r="P262"/>
    </row>
    <row r="263" spans="1:16" ht="15.75" customHeight="1" x14ac:dyDescent="0.2">
      <c r="A263" s="3"/>
      <c r="E263" s="7"/>
      <c r="H263" s="12"/>
      <c r="J263" s="12"/>
      <c r="P263"/>
    </row>
    <row r="264" spans="1:16" ht="15.75" customHeight="1" x14ac:dyDescent="0.2">
      <c r="A264" s="3"/>
      <c r="E264" s="7"/>
      <c r="H264" s="12"/>
      <c r="J264" s="12"/>
      <c r="P264"/>
    </row>
    <row r="265" spans="1:16" ht="15.75" customHeight="1" x14ac:dyDescent="0.2">
      <c r="A265" s="3"/>
      <c r="E265" s="7"/>
      <c r="H265" s="12"/>
      <c r="J265" s="12"/>
      <c r="P265"/>
    </row>
    <row r="266" spans="1:16" ht="15.75" customHeight="1" x14ac:dyDescent="0.2">
      <c r="A266" s="3"/>
      <c r="E266" s="7"/>
      <c r="H266" s="12"/>
      <c r="J266" s="12"/>
      <c r="P266"/>
    </row>
    <row r="267" spans="1:16" ht="15.75" customHeight="1" x14ac:dyDescent="0.2">
      <c r="A267" s="3"/>
      <c r="E267" s="7"/>
      <c r="H267" s="12"/>
      <c r="J267" s="12"/>
      <c r="P267"/>
    </row>
    <row r="268" spans="1:16" ht="15.75" customHeight="1" x14ac:dyDescent="0.2">
      <c r="A268" s="3"/>
      <c r="E268" s="7"/>
      <c r="H268" s="12"/>
      <c r="J268" s="12"/>
      <c r="P268"/>
    </row>
    <row r="269" spans="1:16" ht="15.75" customHeight="1" x14ac:dyDescent="0.2">
      <c r="A269" s="3"/>
      <c r="E269" s="7"/>
      <c r="H269" s="12"/>
      <c r="J269" s="12"/>
      <c r="P269"/>
    </row>
    <row r="270" spans="1:16" ht="15.75" customHeight="1" x14ac:dyDescent="0.2">
      <c r="A270" s="3"/>
      <c r="E270" s="7"/>
      <c r="H270" s="12"/>
      <c r="J270" s="12"/>
      <c r="P270"/>
    </row>
    <row r="271" spans="1:16" ht="15.75" customHeight="1" x14ac:dyDescent="0.2">
      <c r="A271" s="3"/>
      <c r="E271" s="7"/>
      <c r="H271" s="12"/>
      <c r="J271" s="12"/>
      <c r="P271"/>
    </row>
    <row r="272" spans="1:16" ht="15.75" customHeight="1" x14ac:dyDescent="0.2">
      <c r="A272" s="3"/>
      <c r="E272" s="7"/>
      <c r="H272" s="12"/>
      <c r="J272" s="12"/>
      <c r="P272"/>
    </row>
    <row r="273" spans="1:16" ht="15.75" customHeight="1" x14ac:dyDescent="0.2">
      <c r="A273" s="3"/>
      <c r="E273" s="7"/>
      <c r="H273" s="12"/>
      <c r="J273" s="12"/>
      <c r="P273"/>
    </row>
    <row r="274" spans="1:16" ht="15.75" customHeight="1" x14ac:dyDescent="0.2">
      <c r="A274" s="3"/>
      <c r="E274" s="7"/>
      <c r="H274" s="12"/>
      <c r="J274" s="12"/>
      <c r="P274"/>
    </row>
    <row r="275" spans="1:16" ht="15.75" customHeight="1" x14ac:dyDescent="0.2">
      <c r="A275" s="3"/>
      <c r="E275" s="7"/>
      <c r="H275" s="12"/>
      <c r="J275" s="12"/>
      <c r="P275"/>
    </row>
    <row r="276" spans="1:16" ht="15.75" customHeight="1" x14ac:dyDescent="0.2">
      <c r="A276" s="3"/>
      <c r="E276" s="7"/>
      <c r="H276" s="12"/>
      <c r="J276" s="12"/>
      <c r="P276"/>
    </row>
    <row r="277" spans="1:16" ht="15.75" customHeight="1" x14ac:dyDescent="0.2">
      <c r="A277" s="3"/>
      <c r="E277" s="7"/>
      <c r="H277" s="12"/>
      <c r="J277" s="12"/>
      <c r="P277"/>
    </row>
    <row r="278" spans="1:16" ht="15.75" customHeight="1" x14ac:dyDescent="0.2">
      <c r="A278" s="3"/>
      <c r="E278" s="7"/>
      <c r="H278" s="12"/>
      <c r="J278" s="12"/>
      <c r="P278"/>
    </row>
    <row r="279" spans="1:16" ht="15.75" customHeight="1" x14ac:dyDescent="0.2">
      <c r="A279" s="3"/>
      <c r="E279" s="7"/>
      <c r="H279" s="12"/>
      <c r="J279" s="12"/>
      <c r="P279"/>
    </row>
    <row r="280" spans="1:16" ht="15.75" customHeight="1" x14ac:dyDescent="0.2">
      <c r="A280" s="3"/>
      <c r="E280" s="7"/>
      <c r="H280" s="12"/>
      <c r="J280" s="12"/>
      <c r="P280"/>
    </row>
    <row r="281" spans="1:16" ht="15.75" customHeight="1" x14ac:dyDescent="0.2">
      <c r="A281" s="3"/>
      <c r="E281" s="7"/>
      <c r="H281" s="12"/>
      <c r="J281" s="12"/>
      <c r="P281"/>
    </row>
    <row r="282" spans="1:16" ht="15.75" customHeight="1" x14ac:dyDescent="0.2">
      <c r="A282" s="3"/>
      <c r="E282" s="7"/>
      <c r="H282" s="12"/>
      <c r="J282" s="12"/>
      <c r="P282"/>
    </row>
    <row r="283" spans="1:16" ht="15.75" customHeight="1" x14ac:dyDescent="0.2">
      <c r="A283" s="3"/>
      <c r="E283" s="7"/>
      <c r="H283" s="12"/>
      <c r="J283" s="12"/>
      <c r="P283"/>
    </row>
    <row r="284" spans="1:16" ht="15.75" customHeight="1" x14ac:dyDescent="0.2">
      <c r="A284" s="3"/>
      <c r="E284" s="7"/>
      <c r="H284" s="12"/>
      <c r="J284" s="12"/>
      <c r="P284"/>
    </row>
    <row r="285" spans="1:16" ht="15.75" customHeight="1" x14ac:dyDescent="0.2">
      <c r="A285" s="3"/>
      <c r="E285" s="7"/>
      <c r="H285" s="12"/>
      <c r="J285" s="12"/>
      <c r="P285"/>
    </row>
    <row r="286" spans="1:16" ht="15.75" customHeight="1" x14ac:dyDescent="0.2">
      <c r="A286" s="3"/>
      <c r="E286" s="7"/>
      <c r="H286" s="12"/>
      <c r="J286" s="12"/>
      <c r="P286"/>
    </row>
    <row r="287" spans="1:16" ht="15.75" customHeight="1" x14ac:dyDescent="0.2">
      <c r="A287" s="3"/>
      <c r="E287" s="7"/>
      <c r="H287" s="12"/>
      <c r="J287" s="12"/>
      <c r="P287"/>
    </row>
    <row r="288" spans="1:16" ht="15.75" customHeight="1" x14ac:dyDescent="0.2">
      <c r="A288" s="3"/>
      <c r="E288" s="7"/>
      <c r="H288" s="12"/>
      <c r="J288" s="12"/>
      <c r="P288"/>
    </row>
    <row r="289" spans="1:16" ht="15.75" customHeight="1" x14ac:dyDescent="0.2">
      <c r="A289" s="3"/>
      <c r="E289" s="7"/>
      <c r="H289" s="12"/>
      <c r="J289" s="12"/>
      <c r="P289"/>
    </row>
    <row r="290" spans="1:16" ht="15.75" customHeight="1" x14ac:dyDescent="0.2">
      <c r="A290" s="3"/>
      <c r="E290" s="7"/>
      <c r="H290" s="12"/>
      <c r="J290" s="12"/>
      <c r="P290"/>
    </row>
    <row r="291" spans="1:16" ht="15.75" customHeight="1" x14ac:dyDescent="0.2">
      <c r="A291" s="3"/>
      <c r="E291" s="7"/>
      <c r="H291" s="12"/>
      <c r="J291" s="12"/>
      <c r="P291"/>
    </row>
    <row r="292" spans="1:16" ht="15.75" customHeight="1" x14ac:dyDescent="0.2">
      <c r="A292" s="3"/>
      <c r="E292" s="7"/>
      <c r="H292" s="12"/>
      <c r="J292" s="12"/>
      <c r="P292"/>
    </row>
    <row r="293" spans="1:16" ht="15.75" customHeight="1" x14ac:dyDescent="0.2">
      <c r="A293" s="3"/>
      <c r="E293" s="7"/>
      <c r="H293" s="12"/>
      <c r="J293" s="12"/>
      <c r="P293"/>
    </row>
    <row r="294" spans="1:16" ht="15.75" customHeight="1" x14ac:dyDescent="0.2">
      <c r="A294" s="3"/>
      <c r="E294" s="7"/>
      <c r="H294" s="12"/>
      <c r="J294" s="12"/>
      <c r="P294"/>
    </row>
    <row r="295" spans="1:16" ht="15.75" customHeight="1" x14ac:dyDescent="0.2">
      <c r="A295" s="3"/>
      <c r="E295" s="7"/>
      <c r="H295" s="12"/>
      <c r="J295" s="12"/>
      <c r="P295"/>
    </row>
    <row r="296" spans="1:16" ht="15.75" customHeight="1" x14ac:dyDescent="0.2">
      <c r="A296" s="3"/>
      <c r="E296" s="7"/>
      <c r="H296" s="12"/>
      <c r="J296" s="12"/>
      <c r="P296"/>
    </row>
    <row r="297" spans="1:16" ht="15.75" customHeight="1" x14ac:dyDescent="0.2">
      <c r="A297" s="3"/>
      <c r="E297" s="7"/>
      <c r="H297" s="12"/>
      <c r="J297" s="12"/>
      <c r="P297"/>
    </row>
    <row r="298" spans="1:16" ht="15.75" customHeight="1" x14ac:dyDescent="0.2">
      <c r="A298" s="3"/>
      <c r="E298" s="7"/>
      <c r="H298" s="12"/>
      <c r="J298" s="12"/>
      <c r="P298"/>
    </row>
    <row r="299" spans="1:16" ht="15.75" customHeight="1" x14ac:dyDescent="0.2">
      <c r="A299" s="3"/>
      <c r="E299" s="7"/>
      <c r="H299" s="12"/>
      <c r="J299" s="12"/>
      <c r="P299"/>
    </row>
    <row r="300" spans="1:16" ht="15.75" customHeight="1" x14ac:dyDescent="0.2">
      <c r="A300" s="3"/>
      <c r="E300" s="7"/>
      <c r="H300" s="12"/>
      <c r="J300" s="12"/>
      <c r="P300"/>
    </row>
    <row r="301" spans="1:16" ht="15.75" customHeight="1" x14ac:dyDescent="0.2">
      <c r="A301" s="3"/>
      <c r="E301" s="7"/>
      <c r="H301" s="12"/>
      <c r="J301" s="12"/>
      <c r="P301"/>
    </row>
    <row r="302" spans="1:16" ht="15.75" customHeight="1" x14ac:dyDescent="0.2">
      <c r="A302" s="3"/>
      <c r="E302" s="7"/>
      <c r="H302" s="12"/>
      <c r="J302" s="12"/>
      <c r="P302"/>
    </row>
    <row r="303" spans="1:16" ht="15.75" customHeight="1" x14ac:dyDescent="0.2">
      <c r="A303" s="3"/>
      <c r="E303" s="7"/>
      <c r="H303" s="12"/>
      <c r="J303" s="12"/>
      <c r="P303"/>
    </row>
    <row r="304" spans="1:16" ht="15.75" customHeight="1" x14ac:dyDescent="0.2">
      <c r="A304" s="3"/>
      <c r="E304" s="7"/>
      <c r="H304" s="12"/>
      <c r="J304" s="12"/>
      <c r="P304"/>
    </row>
    <row r="305" spans="1:16" ht="15.75" customHeight="1" x14ac:dyDescent="0.2">
      <c r="A305" s="3"/>
      <c r="E305" s="7"/>
      <c r="H305" s="12"/>
      <c r="J305" s="12"/>
      <c r="P305"/>
    </row>
    <row r="306" spans="1:16" ht="15.75" customHeight="1" x14ac:dyDescent="0.2">
      <c r="A306" s="3"/>
      <c r="E306" s="7"/>
      <c r="H306" s="12"/>
      <c r="J306" s="12"/>
      <c r="P306"/>
    </row>
    <row r="307" spans="1:16" ht="15.75" customHeight="1" x14ac:dyDescent="0.2">
      <c r="A307" s="3"/>
      <c r="E307" s="7"/>
      <c r="H307" s="12"/>
      <c r="J307" s="12"/>
      <c r="P307"/>
    </row>
    <row r="308" spans="1:16" ht="15.75" customHeight="1" x14ac:dyDescent="0.2">
      <c r="A308" s="3"/>
      <c r="E308" s="7"/>
      <c r="H308" s="12"/>
      <c r="J308" s="12"/>
      <c r="P308"/>
    </row>
    <row r="309" spans="1:16" ht="15.75" customHeight="1" x14ac:dyDescent="0.2">
      <c r="A309" s="3"/>
      <c r="E309" s="7"/>
      <c r="H309" s="12"/>
      <c r="J309" s="12"/>
      <c r="P309"/>
    </row>
    <row r="310" spans="1:16" ht="15.75" customHeight="1" x14ac:dyDescent="0.2">
      <c r="A310" s="3"/>
      <c r="E310" s="7"/>
      <c r="H310" s="12"/>
      <c r="J310" s="12"/>
      <c r="P310"/>
    </row>
    <row r="311" spans="1:16" ht="15.75" customHeight="1" x14ac:dyDescent="0.2">
      <c r="A311" s="3"/>
      <c r="E311" s="7"/>
      <c r="H311" s="12"/>
      <c r="J311" s="12"/>
      <c r="P311"/>
    </row>
    <row r="312" spans="1:16" ht="15.75" customHeight="1" x14ac:dyDescent="0.2">
      <c r="A312" s="3"/>
      <c r="E312" s="7"/>
      <c r="H312" s="12"/>
      <c r="J312" s="12"/>
      <c r="P312"/>
    </row>
    <row r="313" spans="1:16" ht="15.75" customHeight="1" x14ac:dyDescent="0.2">
      <c r="A313" s="3"/>
      <c r="E313" s="7"/>
      <c r="H313" s="12"/>
      <c r="J313" s="12"/>
      <c r="P313"/>
    </row>
    <row r="314" spans="1:16" ht="15.75" customHeight="1" x14ac:dyDescent="0.2">
      <c r="A314" s="3"/>
      <c r="E314" s="7"/>
      <c r="H314" s="12"/>
      <c r="J314" s="12"/>
      <c r="P314"/>
    </row>
    <row r="315" spans="1:16" ht="15.75" customHeight="1" x14ac:dyDescent="0.2">
      <c r="A315" s="3"/>
      <c r="E315" s="7"/>
      <c r="H315" s="12"/>
      <c r="J315" s="12"/>
      <c r="P315"/>
    </row>
    <row r="316" spans="1:16" ht="15.75" customHeight="1" x14ac:dyDescent="0.2">
      <c r="A316" s="3"/>
      <c r="E316" s="7"/>
      <c r="H316" s="12"/>
      <c r="J316" s="12"/>
      <c r="P316"/>
    </row>
    <row r="317" spans="1:16" ht="15.75" customHeight="1" x14ac:dyDescent="0.2">
      <c r="A317" s="3"/>
      <c r="E317" s="7"/>
      <c r="H317" s="12"/>
      <c r="J317" s="12"/>
      <c r="P317"/>
    </row>
    <row r="318" spans="1:16" ht="15.75" customHeight="1" x14ac:dyDescent="0.2">
      <c r="A318" s="3"/>
      <c r="E318" s="7"/>
      <c r="H318" s="12"/>
      <c r="J318" s="12"/>
      <c r="P318"/>
    </row>
    <row r="319" spans="1:16" ht="15.75" customHeight="1" x14ac:dyDescent="0.2">
      <c r="A319" s="3"/>
      <c r="E319" s="7"/>
      <c r="H319" s="12"/>
      <c r="J319" s="12"/>
      <c r="P319"/>
    </row>
    <row r="320" spans="1:16" ht="15.75" customHeight="1" x14ac:dyDescent="0.2">
      <c r="A320" s="3"/>
      <c r="E320" s="7"/>
      <c r="H320" s="12"/>
      <c r="J320" s="12"/>
      <c r="P320"/>
    </row>
    <row r="321" spans="1:16" ht="15.75" customHeight="1" x14ac:dyDescent="0.2">
      <c r="A321" s="3"/>
      <c r="E321" s="7"/>
      <c r="H321" s="12"/>
      <c r="J321" s="12"/>
      <c r="P321"/>
    </row>
    <row r="322" spans="1:16" ht="15.75" customHeight="1" x14ac:dyDescent="0.2">
      <c r="A322" s="3"/>
      <c r="E322" s="7"/>
      <c r="H322" s="12"/>
      <c r="J322" s="12"/>
      <c r="P322"/>
    </row>
    <row r="323" spans="1:16" ht="15.75" customHeight="1" x14ac:dyDescent="0.2">
      <c r="A323" s="3"/>
      <c r="E323" s="7"/>
      <c r="H323" s="12"/>
      <c r="J323" s="12"/>
      <c r="P323"/>
    </row>
    <row r="324" spans="1:16" ht="15.75" customHeight="1" x14ac:dyDescent="0.2">
      <c r="A324" s="3"/>
      <c r="E324" s="7"/>
      <c r="H324" s="12"/>
      <c r="J324" s="12"/>
      <c r="P324"/>
    </row>
    <row r="325" spans="1:16" ht="15.75" customHeight="1" x14ac:dyDescent="0.2">
      <c r="A325" s="3"/>
      <c r="E325" s="7"/>
      <c r="H325" s="12"/>
      <c r="J325" s="12"/>
      <c r="P325"/>
    </row>
    <row r="326" spans="1:16" ht="15.75" customHeight="1" x14ac:dyDescent="0.2">
      <c r="A326" s="3"/>
      <c r="E326" s="7"/>
      <c r="H326" s="12"/>
      <c r="J326" s="12"/>
      <c r="P326"/>
    </row>
    <row r="327" spans="1:16" ht="15.75" customHeight="1" x14ac:dyDescent="0.2">
      <c r="A327" s="3"/>
      <c r="E327" s="7"/>
      <c r="H327" s="12"/>
      <c r="J327" s="12"/>
      <c r="P327"/>
    </row>
    <row r="328" spans="1:16" ht="15.75" customHeight="1" x14ac:dyDescent="0.2">
      <c r="A328" s="3"/>
      <c r="E328" s="7"/>
      <c r="H328" s="12"/>
      <c r="J328" s="12"/>
      <c r="P328"/>
    </row>
    <row r="329" spans="1:16" ht="15.75" customHeight="1" x14ac:dyDescent="0.2">
      <c r="A329" s="3"/>
      <c r="E329" s="7"/>
      <c r="H329" s="12"/>
      <c r="J329" s="12"/>
      <c r="P329"/>
    </row>
    <row r="330" spans="1:16" ht="15.75" customHeight="1" x14ac:dyDescent="0.2">
      <c r="A330" s="3"/>
      <c r="E330" s="7"/>
      <c r="H330" s="12"/>
      <c r="J330" s="12"/>
      <c r="P330"/>
    </row>
    <row r="331" spans="1:16" ht="15.75" customHeight="1" x14ac:dyDescent="0.2">
      <c r="A331" s="3"/>
      <c r="E331" s="7"/>
      <c r="H331" s="12"/>
      <c r="J331" s="12"/>
      <c r="P331"/>
    </row>
    <row r="332" spans="1:16" ht="15.75" customHeight="1" x14ac:dyDescent="0.2">
      <c r="A332" s="3"/>
      <c r="E332" s="7"/>
      <c r="H332" s="12"/>
      <c r="J332" s="12"/>
      <c r="P332"/>
    </row>
    <row r="333" spans="1:16" ht="15.75" customHeight="1" x14ac:dyDescent="0.2">
      <c r="A333" s="3"/>
      <c r="E333" s="7"/>
      <c r="H333" s="12"/>
      <c r="J333" s="12"/>
      <c r="P333"/>
    </row>
    <row r="334" spans="1:16" ht="15.75" customHeight="1" x14ac:dyDescent="0.2">
      <c r="A334" s="3"/>
      <c r="E334" s="7"/>
      <c r="H334" s="12"/>
      <c r="J334" s="12"/>
      <c r="P334"/>
    </row>
    <row r="335" spans="1:16" ht="15.75" customHeight="1" x14ac:dyDescent="0.2">
      <c r="A335" s="3"/>
      <c r="E335" s="7"/>
      <c r="H335" s="12"/>
      <c r="J335" s="12"/>
      <c r="P335"/>
    </row>
    <row r="336" spans="1:16" ht="15.75" customHeight="1" x14ac:dyDescent="0.2">
      <c r="A336" s="3"/>
      <c r="E336" s="7"/>
      <c r="H336" s="12"/>
      <c r="J336" s="12"/>
      <c r="P336"/>
    </row>
    <row r="337" spans="1:16" ht="15.75" customHeight="1" x14ac:dyDescent="0.2">
      <c r="A337" s="3"/>
      <c r="E337" s="7"/>
      <c r="H337" s="12"/>
      <c r="J337" s="12"/>
      <c r="P337"/>
    </row>
    <row r="338" spans="1:16" ht="15.75" customHeight="1" x14ac:dyDescent="0.2">
      <c r="A338" s="3"/>
      <c r="E338" s="7"/>
      <c r="H338" s="12"/>
      <c r="J338" s="12"/>
      <c r="P338"/>
    </row>
    <row r="339" spans="1:16" ht="15.75" customHeight="1" x14ac:dyDescent="0.2">
      <c r="A339" s="3"/>
      <c r="E339" s="7"/>
      <c r="H339" s="12"/>
      <c r="J339" s="12"/>
      <c r="P339"/>
    </row>
    <row r="340" spans="1:16" ht="15.75" customHeight="1" x14ac:dyDescent="0.2">
      <c r="A340" s="3"/>
      <c r="E340" s="7"/>
      <c r="H340" s="12"/>
      <c r="J340" s="12"/>
      <c r="P340"/>
    </row>
    <row r="341" spans="1:16" ht="15.75" customHeight="1" x14ac:dyDescent="0.2">
      <c r="A341" s="3"/>
      <c r="E341" s="7"/>
      <c r="H341" s="12"/>
      <c r="J341" s="12"/>
      <c r="P341"/>
    </row>
    <row r="342" spans="1:16" ht="15.75" customHeight="1" x14ac:dyDescent="0.2">
      <c r="A342" s="3"/>
      <c r="E342" s="7"/>
      <c r="H342" s="12"/>
      <c r="J342" s="12"/>
      <c r="P342"/>
    </row>
    <row r="343" spans="1:16" ht="15.75" customHeight="1" x14ac:dyDescent="0.2">
      <c r="A343" s="3"/>
      <c r="E343" s="7"/>
      <c r="H343" s="12"/>
      <c r="J343" s="12"/>
      <c r="P343"/>
    </row>
    <row r="344" spans="1:16" ht="15.75" customHeight="1" x14ac:dyDescent="0.2">
      <c r="A344" s="3"/>
      <c r="E344" s="7"/>
      <c r="H344" s="12"/>
      <c r="J344" s="12"/>
      <c r="P344"/>
    </row>
    <row r="345" spans="1:16" ht="15.75" customHeight="1" x14ac:dyDescent="0.2">
      <c r="A345" s="3"/>
      <c r="E345" s="7"/>
      <c r="H345" s="12"/>
      <c r="J345" s="12"/>
      <c r="P345"/>
    </row>
    <row r="346" spans="1:16" ht="15.75" customHeight="1" x14ac:dyDescent="0.2">
      <c r="A346" s="3"/>
      <c r="E346" s="7"/>
      <c r="H346" s="12"/>
      <c r="J346" s="12"/>
      <c r="P346"/>
    </row>
    <row r="347" spans="1:16" ht="15.75" customHeight="1" x14ac:dyDescent="0.2">
      <c r="A347" s="3"/>
      <c r="E347" s="7"/>
      <c r="H347" s="12"/>
      <c r="J347" s="12"/>
      <c r="P347"/>
    </row>
    <row r="348" spans="1:16" ht="15.75" customHeight="1" x14ac:dyDescent="0.2">
      <c r="A348" s="3"/>
      <c r="E348" s="7"/>
      <c r="H348" s="12"/>
      <c r="J348" s="12"/>
      <c r="P348"/>
    </row>
    <row r="349" spans="1:16" ht="15.75" customHeight="1" x14ac:dyDescent="0.2">
      <c r="A349" s="3"/>
      <c r="E349" s="7"/>
      <c r="H349" s="12"/>
      <c r="J349" s="12"/>
      <c r="P349"/>
    </row>
    <row r="350" spans="1:16" ht="15.75" customHeight="1" x14ac:dyDescent="0.2">
      <c r="A350" s="3"/>
      <c r="E350" s="7"/>
      <c r="H350" s="12"/>
      <c r="J350" s="12"/>
      <c r="P350"/>
    </row>
    <row r="351" spans="1:16" ht="15.75" customHeight="1" x14ac:dyDescent="0.2">
      <c r="A351" s="3"/>
      <c r="E351" s="7"/>
      <c r="H351" s="12"/>
      <c r="J351" s="12"/>
      <c r="P351"/>
    </row>
    <row r="352" spans="1:16" ht="15.75" customHeight="1" x14ac:dyDescent="0.2">
      <c r="A352" s="3"/>
      <c r="E352" s="7"/>
      <c r="H352" s="12"/>
      <c r="J352" s="12"/>
      <c r="P352"/>
    </row>
    <row r="353" spans="1:16" ht="15.75" customHeight="1" x14ac:dyDescent="0.2">
      <c r="A353" s="3"/>
      <c r="E353" s="7"/>
      <c r="H353" s="12"/>
      <c r="J353" s="12"/>
      <c r="P353"/>
    </row>
    <row r="354" spans="1:16" ht="15.75" customHeight="1" x14ac:dyDescent="0.2">
      <c r="A354" s="3"/>
      <c r="E354" s="7"/>
      <c r="H354" s="12"/>
      <c r="J354" s="12"/>
      <c r="P354"/>
    </row>
    <row r="355" spans="1:16" ht="15.75" customHeight="1" x14ac:dyDescent="0.2">
      <c r="A355" s="3"/>
      <c r="E355" s="7"/>
      <c r="H355" s="12"/>
      <c r="J355" s="12"/>
      <c r="P355"/>
    </row>
    <row r="356" spans="1:16" ht="15.75" customHeight="1" x14ac:dyDescent="0.2">
      <c r="A356" s="3"/>
      <c r="E356" s="7"/>
      <c r="H356" s="12"/>
      <c r="J356" s="12"/>
      <c r="P356"/>
    </row>
    <row r="357" spans="1:16" ht="15.75" customHeight="1" x14ac:dyDescent="0.2">
      <c r="A357" s="3"/>
      <c r="E357" s="7"/>
      <c r="H357" s="12"/>
      <c r="J357" s="12"/>
      <c r="P357"/>
    </row>
    <row r="358" spans="1:16" ht="15.75" customHeight="1" x14ac:dyDescent="0.2">
      <c r="A358" s="3"/>
      <c r="E358" s="7"/>
      <c r="H358" s="12"/>
      <c r="J358" s="12"/>
      <c r="P358"/>
    </row>
    <row r="359" spans="1:16" ht="15.75" customHeight="1" x14ac:dyDescent="0.2">
      <c r="A359" s="3"/>
      <c r="E359" s="7"/>
      <c r="H359" s="12"/>
      <c r="J359" s="12"/>
      <c r="P359"/>
    </row>
    <row r="360" spans="1:16" ht="15.75" customHeight="1" x14ac:dyDescent="0.2">
      <c r="A360" s="3"/>
      <c r="E360" s="7"/>
      <c r="H360" s="12"/>
      <c r="J360" s="12"/>
      <c r="P360"/>
    </row>
    <row r="361" spans="1:16" ht="15.75" customHeight="1" x14ac:dyDescent="0.2">
      <c r="A361" s="3"/>
      <c r="E361" s="7"/>
      <c r="H361" s="12"/>
      <c r="J361" s="12"/>
      <c r="P361"/>
    </row>
    <row r="362" spans="1:16" ht="15.75" customHeight="1" x14ac:dyDescent="0.2">
      <c r="A362" s="3"/>
      <c r="E362" s="7"/>
      <c r="H362" s="12"/>
      <c r="J362" s="12"/>
      <c r="P362"/>
    </row>
    <row r="363" spans="1:16" ht="15.75" customHeight="1" x14ac:dyDescent="0.2">
      <c r="A363" s="3"/>
      <c r="E363" s="7"/>
      <c r="H363" s="12"/>
      <c r="J363" s="12"/>
      <c r="P363"/>
    </row>
    <row r="364" spans="1:16" ht="15.75" customHeight="1" x14ac:dyDescent="0.2">
      <c r="A364" s="3"/>
      <c r="E364" s="7"/>
      <c r="H364" s="12"/>
      <c r="J364" s="12"/>
      <c r="P364"/>
    </row>
    <row r="365" spans="1:16" ht="15.75" customHeight="1" x14ac:dyDescent="0.2">
      <c r="A365" s="3"/>
      <c r="E365" s="7"/>
      <c r="H365" s="12"/>
      <c r="J365" s="12"/>
      <c r="P365"/>
    </row>
    <row r="366" spans="1:16" ht="15.75" customHeight="1" x14ac:dyDescent="0.2">
      <c r="A366" s="3"/>
      <c r="E366" s="7"/>
      <c r="H366" s="12"/>
      <c r="J366" s="12"/>
      <c r="P366"/>
    </row>
    <row r="367" spans="1:16" ht="15.75" customHeight="1" x14ac:dyDescent="0.2">
      <c r="A367" s="3"/>
      <c r="E367" s="7"/>
      <c r="H367" s="12"/>
      <c r="J367" s="12"/>
      <c r="P367"/>
    </row>
    <row r="368" spans="1:16" ht="15.75" customHeight="1" x14ac:dyDescent="0.2">
      <c r="A368" s="3"/>
      <c r="E368" s="7"/>
      <c r="H368" s="12"/>
      <c r="J368" s="12"/>
      <c r="P368"/>
    </row>
    <row r="369" spans="1:16" ht="15.75" customHeight="1" x14ac:dyDescent="0.2">
      <c r="A369" s="3"/>
      <c r="E369" s="7"/>
      <c r="H369" s="12"/>
      <c r="J369" s="12"/>
      <c r="P369"/>
    </row>
    <row r="370" spans="1:16" ht="15.75" customHeight="1" x14ac:dyDescent="0.2">
      <c r="A370" s="3"/>
      <c r="E370" s="7"/>
      <c r="H370" s="12"/>
      <c r="J370" s="12"/>
      <c r="P370"/>
    </row>
    <row r="371" spans="1:16" ht="15.75" customHeight="1" x14ac:dyDescent="0.2">
      <c r="A371" s="3"/>
      <c r="E371" s="7"/>
      <c r="H371" s="12"/>
      <c r="J371" s="12"/>
      <c r="P371"/>
    </row>
    <row r="372" spans="1:16" ht="15.75" customHeight="1" x14ac:dyDescent="0.2">
      <c r="A372" s="3"/>
      <c r="E372" s="7"/>
      <c r="H372" s="12"/>
      <c r="J372" s="12"/>
      <c r="P372"/>
    </row>
    <row r="373" spans="1:16" ht="15.75" customHeight="1" x14ac:dyDescent="0.2">
      <c r="A373" s="3"/>
      <c r="E373" s="7"/>
      <c r="H373" s="12"/>
      <c r="J373" s="12"/>
      <c r="P373"/>
    </row>
    <row r="374" spans="1:16" ht="15.75" customHeight="1" x14ac:dyDescent="0.2">
      <c r="A374" s="3"/>
      <c r="E374" s="7"/>
      <c r="H374" s="12"/>
      <c r="J374" s="12"/>
      <c r="P374"/>
    </row>
    <row r="375" spans="1:16" ht="15.75" customHeight="1" x14ac:dyDescent="0.2">
      <c r="A375" s="3"/>
      <c r="E375" s="7"/>
      <c r="H375" s="12"/>
      <c r="J375" s="12"/>
      <c r="P375"/>
    </row>
    <row r="376" spans="1:16" ht="15.75" customHeight="1" x14ac:dyDescent="0.2">
      <c r="A376" s="3"/>
      <c r="E376" s="7"/>
      <c r="H376" s="12"/>
      <c r="J376" s="12"/>
      <c r="P376"/>
    </row>
    <row r="377" spans="1:16" ht="15.75" customHeight="1" x14ac:dyDescent="0.2">
      <c r="A377" s="3"/>
      <c r="E377" s="7"/>
      <c r="H377" s="12"/>
      <c r="J377" s="12"/>
      <c r="P377"/>
    </row>
    <row r="378" spans="1:16" ht="15.75" customHeight="1" x14ac:dyDescent="0.2">
      <c r="A378" s="3"/>
      <c r="E378" s="7"/>
      <c r="H378" s="12"/>
      <c r="J378" s="12"/>
      <c r="P378"/>
    </row>
    <row r="379" spans="1:16" ht="15.75" customHeight="1" x14ac:dyDescent="0.2">
      <c r="A379" s="3"/>
      <c r="E379" s="7"/>
      <c r="H379" s="12"/>
      <c r="J379" s="12"/>
      <c r="P379"/>
    </row>
    <row r="380" spans="1:16" ht="15.75" customHeight="1" x14ac:dyDescent="0.2">
      <c r="A380" s="3"/>
      <c r="E380" s="7"/>
      <c r="H380" s="12"/>
      <c r="J380" s="12"/>
      <c r="P380"/>
    </row>
    <row r="381" spans="1:16" ht="15.75" customHeight="1" x14ac:dyDescent="0.2">
      <c r="A381" s="3"/>
      <c r="E381" s="7"/>
      <c r="H381" s="12"/>
      <c r="J381" s="12"/>
      <c r="P381"/>
    </row>
    <row r="382" spans="1:16" ht="15.75" customHeight="1" x14ac:dyDescent="0.2">
      <c r="A382" s="3"/>
      <c r="E382" s="7"/>
      <c r="H382" s="12"/>
      <c r="J382" s="12"/>
      <c r="P382"/>
    </row>
    <row r="383" spans="1:16" ht="15.75" customHeight="1" x14ac:dyDescent="0.2">
      <c r="A383" s="3"/>
      <c r="E383" s="7"/>
      <c r="H383" s="12"/>
      <c r="J383" s="12"/>
      <c r="P383"/>
    </row>
    <row r="384" spans="1:16" ht="15.75" customHeight="1" x14ac:dyDescent="0.2">
      <c r="A384" s="3"/>
      <c r="E384" s="7"/>
      <c r="H384" s="12"/>
      <c r="J384" s="12"/>
      <c r="P384"/>
    </row>
    <row r="385" spans="1:16" ht="15.75" customHeight="1" x14ac:dyDescent="0.2">
      <c r="A385" s="3"/>
      <c r="E385" s="7"/>
      <c r="H385" s="12"/>
      <c r="J385" s="12"/>
      <c r="P385"/>
    </row>
    <row r="386" spans="1:16" ht="15.75" customHeight="1" x14ac:dyDescent="0.2">
      <c r="A386" s="3"/>
      <c r="E386" s="7"/>
      <c r="H386" s="12"/>
      <c r="J386" s="12"/>
      <c r="P386"/>
    </row>
    <row r="387" spans="1:16" ht="15.75" customHeight="1" x14ac:dyDescent="0.2">
      <c r="A387" s="3"/>
      <c r="E387" s="7"/>
      <c r="H387" s="12"/>
      <c r="J387" s="12"/>
      <c r="P387"/>
    </row>
    <row r="388" spans="1:16" ht="15.75" customHeight="1" x14ac:dyDescent="0.2">
      <c r="A388" s="3"/>
      <c r="E388" s="7"/>
      <c r="H388" s="12"/>
      <c r="J388" s="12"/>
      <c r="P388"/>
    </row>
    <row r="389" spans="1:16" ht="15.75" customHeight="1" x14ac:dyDescent="0.2">
      <c r="A389" s="3"/>
      <c r="E389" s="7"/>
      <c r="H389" s="12"/>
      <c r="J389" s="12"/>
      <c r="P389"/>
    </row>
    <row r="390" spans="1:16" ht="15.75" customHeight="1" x14ac:dyDescent="0.2">
      <c r="A390" s="3"/>
      <c r="E390" s="7"/>
      <c r="H390" s="12"/>
      <c r="J390" s="12"/>
      <c r="P390"/>
    </row>
    <row r="391" spans="1:16" ht="15.75" customHeight="1" x14ac:dyDescent="0.2">
      <c r="A391" s="3"/>
      <c r="E391" s="7"/>
      <c r="H391" s="12"/>
      <c r="J391" s="12"/>
      <c r="P391"/>
    </row>
    <row r="392" spans="1:16" ht="15.75" customHeight="1" x14ac:dyDescent="0.2">
      <c r="A392" s="3"/>
      <c r="E392" s="7"/>
      <c r="H392" s="12"/>
      <c r="J392" s="12"/>
      <c r="P392"/>
    </row>
    <row r="393" spans="1:16" ht="15.75" customHeight="1" x14ac:dyDescent="0.2">
      <c r="A393" s="3"/>
      <c r="E393" s="7"/>
      <c r="H393" s="12"/>
      <c r="J393" s="12"/>
      <c r="P393"/>
    </row>
    <row r="394" spans="1:16" ht="15.75" customHeight="1" x14ac:dyDescent="0.2">
      <c r="A394" s="3"/>
      <c r="E394" s="7"/>
      <c r="H394" s="12"/>
      <c r="J394" s="12"/>
      <c r="P394"/>
    </row>
    <row r="395" spans="1:16" ht="15.75" customHeight="1" x14ac:dyDescent="0.2">
      <c r="A395" s="3"/>
      <c r="E395" s="7"/>
      <c r="H395" s="12"/>
      <c r="J395" s="12"/>
      <c r="P395"/>
    </row>
    <row r="396" spans="1:16" ht="15.75" customHeight="1" x14ac:dyDescent="0.2">
      <c r="A396" s="3"/>
      <c r="E396" s="7"/>
      <c r="H396" s="12"/>
      <c r="J396" s="12"/>
      <c r="P396"/>
    </row>
    <row r="397" spans="1:16" ht="15.75" customHeight="1" x14ac:dyDescent="0.2">
      <c r="A397" s="3"/>
      <c r="E397" s="7"/>
      <c r="H397" s="12"/>
      <c r="J397" s="12"/>
      <c r="P397"/>
    </row>
    <row r="398" spans="1:16" ht="15.75" customHeight="1" x14ac:dyDescent="0.2">
      <c r="A398" s="3"/>
      <c r="E398" s="7"/>
      <c r="H398" s="12"/>
      <c r="J398" s="12"/>
      <c r="P398"/>
    </row>
    <row r="399" spans="1:16" ht="15.75" customHeight="1" x14ac:dyDescent="0.2">
      <c r="A399" s="3"/>
      <c r="E399" s="7"/>
      <c r="H399" s="12"/>
      <c r="J399" s="12"/>
      <c r="P399"/>
    </row>
    <row r="400" spans="1:16" ht="15.75" customHeight="1" x14ac:dyDescent="0.2">
      <c r="A400" s="3"/>
      <c r="E400" s="7"/>
      <c r="H400" s="12"/>
      <c r="J400" s="12"/>
      <c r="P400"/>
    </row>
    <row r="401" spans="1:16" ht="15.75" customHeight="1" x14ac:dyDescent="0.2">
      <c r="A401" s="3"/>
      <c r="E401" s="7"/>
      <c r="H401" s="12"/>
      <c r="J401" s="12"/>
      <c r="P401"/>
    </row>
    <row r="402" spans="1:16" ht="15.75" customHeight="1" x14ac:dyDescent="0.2">
      <c r="A402" s="3"/>
      <c r="E402" s="7"/>
      <c r="H402" s="12"/>
      <c r="J402" s="12"/>
      <c r="P402"/>
    </row>
    <row r="403" spans="1:16" ht="15.75" customHeight="1" x14ac:dyDescent="0.2">
      <c r="A403" s="3"/>
      <c r="E403" s="7"/>
      <c r="H403" s="12"/>
      <c r="J403" s="12"/>
      <c r="P403"/>
    </row>
    <row r="404" spans="1:16" ht="15.75" customHeight="1" x14ac:dyDescent="0.2">
      <c r="A404" s="3"/>
      <c r="E404" s="7"/>
      <c r="H404" s="12"/>
      <c r="J404" s="12"/>
      <c r="P404"/>
    </row>
    <row r="405" spans="1:16" ht="15.75" customHeight="1" x14ac:dyDescent="0.2">
      <c r="A405" s="3"/>
      <c r="E405" s="7"/>
      <c r="H405" s="12"/>
      <c r="J405" s="12"/>
      <c r="P405"/>
    </row>
    <row r="406" spans="1:16" ht="15.75" customHeight="1" x14ac:dyDescent="0.2">
      <c r="A406" s="3"/>
      <c r="E406" s="7"/>
      <c r="H406" s="12"/>
      <c r="J406" s="12"/>
      <c r="P406"/>
    </row>
    <row r="407" spans="1:16" ht="15.75" customHeight="1" x14ac:dyDescent="0.2">
      <c r="A407" s="3"/>
      <c r="E407" s="7"/>
      <c r="H407" s="12"/>
      <c r="J407" s="12"/>
      <c r="P407"/>
    </row>
    <row r="408" spans="1:16" ht="15.75" customHeight="1" x14ac:dyDescent="0.2">
      <c r="A408" s="3"/>
      <c r="E408" s="7"/>
      <c r="H408" s="12"/>
      <c r="J408" s="12"/>
      <c r="P408"/>
    </row>
    <row r="409" spans="1:16" ht="15.75" customHeight="1" x14ac:dyDescent="0.2">
      <c r="A409" s="3"/>
      <c r="E409" s="7"/>
      <c r="H409" s="12"/>
      <c r="J409" s="12"/>
      <c r="P409"/>
    </row>
    <row r="410" spans="1:16" ht="15.75" customHeight="1" x14ac:dyDescent="0.2">
      <c r="A410" s="3"/>
      <c r="E410" s="7"/>
      <c r="H410" s="12"/>
      <c r="J410" s="12"/>
      <c r="P410"/>
    </row>
    <row r="411" spans="1:16" ht="15.75" customHeight="1" x14ac:dyDescent="0.2">
      <c r="A411" s="3"/>
      <c r="E411" s="7"/>
      <c r="H411" s="12"/>
      <c r="J411" s="12"/>
      <c r="P411"/>
    </row>
    <row r="412" spans="1:16" ht="15.75" customHeight="1" x14ac:dyDescent="0.2">
      <c r="A412" s="3"/>
      <c r="E412" s="7"/>
      <c r="H412" s="12"/>
      <c r="J412" s="12"/>
      <c r="P412"/>
    </row>
    <row r="413" spans="1:16" ht="15.75" customHeight="1" x14ac:dyDescent="0.2">
      <c r="A413" s="3"/>
      <c r="E413" s="7"/>
      <c r="H413" s="12"/>
      <c r="J413" s="12"/>
      <c r="P413"/>
    </row>
    <row r="414" spans="1:16" ht="15.75" customHeight="1" x14ac:dyDescent="0.2">
      <c r="A414" s="3"/>
      <c r="E414" s="7"/>
      <c r="H414" s="12"/>
      <c r="J414" s="12"/>
      <c r="P414"/>
    </row>
    <row r="415" spans="1:16" ht="15.75" customHeight="1" x14ac:dyDescent="0.2">
      <c r="A415" s="3"/>
      <c r="E415" s="7"/>
      <c r="H415" s="12"/>
      <c r="J415" s="12"/>
      <c r="P415"/>
    </row>
    <row r="416" spans="1:16" ht="15.75" customHeight="1" x14ac:dyDescent="0.2">
      <c r="A416" s="3"/>
      <c r="E416" s="7"/>
      <c r="H416" s="12"/>
      <c r="J416" s="12"/>
      <c r="P416"/>
    </row>
    <row r="417" spans="1:16" ht="15.75" customHeight="1" x14ac:dyDescent="0.2">
      <c r="A417" s="3"/>
      <c r="E417" s="7"/>
      <c r="H417" s="12"/>
      <c r="J417" s="12"/>
      <c r="P417"/>
    </row>
    <row r="418" spans="1:16" ht="15.75" customHeight="1" x14ac:dyDescent="0.2">
      <c r="A418" s="3"/>
      <c r="E418" s="7"/>
      <c r="H418" s="12"/>
      <c r="J418" s="12"/>
      <c r="P418"/>
    </row>
    <row r="419" spans="1:16" ht="15.75" customHeight="1" x14ac:dyDescent="0.2">
      <c r="A419" s="3"/>
      <c r="E419" s="7"/>
      <c r="H419" s="12"/>
      <c r="J419" s="12"/>
      <c r="P419"/>
    </row>
    <row r="420" spans="1:16" ht="15.75" customHeight="1" x14ac:dyDescent="0.2">
      <c r="A420" s="3"/>
      <c r="E420" s="7"/>
      <c r="H420" s="12"/>
      <c r="J420" s="12"/>
      <c r="P420"/>
    </row>
    <row r="421" spans="1:16" ht="15.75" customHeight="1" x14ac:dyDescent="0.2">
      <c r="A421" s="3"/>
      <c r="E421" s="7"/>
      <c r="H421" s="12"/>
      <c r="J421" s="12"/>
      <c r="P421"/>
    </row>
    <row r="422" spans="1:16" ht="15.75" customHeight="1" x14ac:dyDescent="0.2">
      <c r="A422" s="3"/>
      <c r="E422" s="7"/>
      <c r="H422" s="12"/>
      <c r="J422" s="12"/>
      <c r="P422"/>
    </row>
    <row r="423" spans="1:16" ht="15.75" customHeight="1" x14ac:dyDescent="0.2">
      <c r="A423" s="3"/>
      <c r="E423" s="7"/>
      <c r="H423" s="12"/>
      <c r="J423" s="12"/>
      <c r="P423"/>
    </row>
    <row r="424" spans="1:16" ht="15.75" customHeight="1" x14ac:dyDescent="0.2">
      <c r="A424" s="3"/>
      <c r="E424" s="7"/>
      <c r="H424" s="12"/>
      <c r="J424" s="12"/>
      <c r="P424"/>
    </row>
    <row r="425" spans="1:16" ht="15.75" customHeight="1" x14ac:dyDescent="0.2">
      <c r="A425" s="3"/>
      <c r="E425" s="7"/>
      <c r="H425" s="12"/>
      <c r="J425" s="12"/>
      <c r="P425"/>
    </row>
    <row r="426" spans="1:16" ht="15.75" customHeight="1" x14ac:dyDescent="0.2">
      <c r="A426" s="3"/>
      <c r="E426" s="7"/>
      <c r="H426" s="12"/>
      <c r="J426" s="12"/>
      <c r="P426"/>
    </row>
    <row r="427" spans="1:16" ht="15.75" customHeight="1" x14ac:dyDescent="0.2">
      <c r="A427" s="3"/>
      <c r="E427" s="7"/>
      <c r="H427" s="12"/>
      <c r="J427" s="12"/>
      <c r="P427"/>
    </row>
    <row r="428" spans="1:16" ht="15.75" customHeight="1" x14ac:dyDescent="0.2">
      <c r="A428" s="3"/>
      <c r="E428" s="7"/>
      <c r="H428" s="12"/>
      <c r="J428" s="12"/>
      <c r="P428"/>
    </row>
    <row r="429" spans="1:16" ht="15.75" customHeight="1" x14ac:dyDescent="0.2">
      <c r="A429" s="3"/>
      <c r="E429" s="7"/>
      <c r="H429" s="12"/>
      <c r="J429" s="12"/>
      <c r="P429"/>
    </row>
    <row r="430" spans="1:16" ht="15.75" customHeight="1" x14ac:dyDescent="0.2">
      <c r="A430" s="3"/>
      <c r="E430" s="7"/>
      <c r="H430" s="12"/>
      <c r="J430" s="12"/>
      <c r="P430"/>
    </row>
    <row r="431" spans="1:16" ht="15.75" customHeight="1" x14ac:dyDescent="0.2">
      <c r="A431" s="3"/>
      <c r="E431" s="7"/>
      <c r="H431" s="12"/>
      <c r="J431" s="12"/>
      <c r="P431"/>
    </row>
    <row r="432" spans="1:16" ht="15.75" customHeight="1" x14ac:dyDescent="0.2">
      <c r="A432" s="3"/>
      <c r="E432" s="7"/>
      <c r="H432" s="12"/>
      <c r="J432" s="12"/>
      <c r="P432"/>
    </row>
    <row r="433" spans="1:16" ht="15.75" customHeight="1" x14ac:dyDescent="0.2">
      <c r="A433" s="3"/>
      <c r="E433" s="7"/>
      <c r="H433" s="12"/>
      <c r="J433" s="12"/>
      <c r="P433"/>
    </row>
    <row r="434" spans="1:16" ht="15.75" customHeight="1" x14ac:dyDescent="0.2">
      <c r="A434" s="3"/>
      <c r="E434" s="7"/>
      <c r="H434" s="12"/>
      <c r="J434" s="12"/>
      <c r="P434"/>
    </row>
    <row r="435" spans="1:16" ht="15.75" customHeight="1" x14ac:dyDescent="0.2">
      <c r="A435" s="3"/>
      <c r="E435" s="7"/>
      <c r="H435" s="12"/>
      <c r="J435" s="12"/>
      <c r="P435"/>
    </row>
    <row r="436" spans="1:16" ht="15.75" customHeight="1" x14ac:dyDescent="0.2">
      <c r="A436" s="3"/>
      <c r="E436" s="7"/>
      <c r="H436" s="12"/>
      <c r="J436" s="12"/>
      <c r="P436"/>
    </row>
    <row r="437" spans="1:16" ht="15.75" customHeight="1" x14ac:dyDescent="0.2">
      <c r="A437" s="3"/>
      <c r="E437" s="7"/>
      <c r="H437" s="12"/>
      <c r="J437" s="12"/>
      <c r="P437"/>
    </row>
    <row r="438" spans="1:16" ht="15.75" customHeight="1" x14ac:dyDescent="0.2">
      <c r="A438" s="3"/>
      <c r="E438" s="7"/>
      <c r="H438" s="12"/>
      <c r="J438" s="12"/>
      <c r="P438"/>
    </row>
    <row r="439" spans="1:16" ht="15.75" customHeight="1" x14ac:dyDescent="0.2">
      <c r="A439" s="3"/>
      <c r="E439" s="7"/>
      <c r="H439" s="12"/>
      <c r="J439" s="12"/>
      <c r="P439"/>
    </row>
    <row r="440" spans="1:16" ht="15.75" customHeight="1" x14ac:dyDescent="0.2">
      <c r="A440" s="3"/>
      <c r="E440" s="7"/>
      <c r="H440" s="12"/>
      <c r="J440" s="12"/>
      <c r="P440"/>
    </row>
    <row r="441" spans="1:16" ht="15.75" customHeight="1" x14ac:dyDescent="0.2">
      <c r="A441" s="3"/>
      <c r="E441" s="7"/>
      <c r="H441" s="12"/>
      <c r="J441" s="12"/>
      <c r="P441"/>
    </row>
    <row r="442" spans="1:16" ht="15.75" customHeight="1" x14ac:dyDescent="0.2">
      <c r="A442" s="3"/>
      <c r="E442" s="7"/>
      <c r="H442" s="12"/>
      <c r="J442" s="12"/>
      <c r="P442"/>
    </row>
    <row r="443" spans="1:16" ht="15.75" customHeight="1" x14ac:dyDescent="0.2">
      <c r="A443" s="3"/>
      <c r="E443" s="7"/>
      <c r="H443" s="12"/>
      <c r="J443" s="12"/>
      <c r="P443"/>
    </row>
    <row r="444" spans="1:16" ht="15.75" customHeight="1" x14ac:dyDescent="0.2">
      <c r="A444" s="3"/>
      <c r="E444" s="7"/>
      <c r="H444" s="12"/>
      <c r="J444" s="12"/>
      <c r="P444"/>
    </row>
    <row r="445" spans="1:16" ht="15.75" customHeight="1" x14ac:dyDescent="0.2">
      <c r="A445" s="3"/>
      <c r="E445" s="7"/>
      <c r="H445" s="12"/>
      <c r="J445" s="12"/>
      <c r="P445"/>
    </row>
    <row r="446" spans="1:16" ht="15.75" customHeight="1" x14ac:dyDescent="0.2">
      <c r="A446" s="3"/>
      <c r="E446" s="7"/>
      <c r="H446" s="12"/>
      <c r="J446" s="12"/>
      <c r="P446"/>
    </row>
    <row r="447" spans="1:16" ht="15.75" customHeight="1" x14ac:dyDescent="0.2">
      <c r="A447" s="3"/>
      <c r="E447" s="7"/>
      <c r="H447" s="12"/>
      <c r="J447" s="12"/>
      <c r="P447"/>
    </row>
    <row r="448" spans="1:16" ht="15.75" customHeight="1" x14ac:dyDescent="0.2">
      <c r="A448" s="3"/>
      <c r="E448" s="7"/>
      <c r="H448" s="12"/>
      <c r="J448" s="12"/>
      <c r="P448"/>
    </row>
    <row r="449" spans="1:16" ht="15.75" customHeight="1" x14ac:dyDescent="0.2">
      <c r="A449" s="3"/>
      <c r="E449" s="7"/>
      <c r="H449" s="12"/>
      <c r="J449" s="12"/>
      <c r="P449"/>
    </row>
    <row r="450" spans="1:16" ht="15.75" customHeight="1" x14ac:dyDescent="0.2">
      <c r="A450" s="3"/>
      <c r="E450" s="7"/>
      <c r="H450" s="12"/>
      <c r="J450" s="12"/>
      <c r="P450"/>
    </row>
    <row r="451" spans="1:16" ht="15.75" customHeight="1" x14ac:dyDescent="0.2">
      <c r="A451" s="3"/>
      <c r="E451" s="7"/>
      <c r="H451" s="12"/>
      <c r="J451" s="12"/>
      <c r="P451"/>
    </row>
    <row r="452" spans="1:16" ht="15.75" customHeight="1" x14ac:dyDescent="0.2">
      <c r="A452" s="3"/>
      <c r="E452" s="7"/>
      <c r="H452" s="12"/>
      <c r="J452" s="12"/>
      <c r="P452"/>
    </row>
    <row r="453" spans="1:16" ht="15.75" customHeight="1" x14ac:dyDescent="0.2">
      <c r="A453" s="3"/>
      <c r="E453" s="7"/>
      <c r="H453" s="12"/>
      <c r="J453" s="12"/>
      <c r="P453"/>
    </row>
    <row r="454" spans="1:16" ht="15.75" customHeight="1" x14ac:dyDescent="0.2">
      <c r="A454" s="3"/>
      <c r="E454" s="7"/>
      <c r="H454" s="12"/>
      <c r="J454" s="12"/>
      <c r="P454"/>
    </row>
    <row r="455" spans="1:16" ht="15.75" customHeight="1" x14ac:dyDescent="0.2">
      <c r="A455" s="3"/>
      <c r="E455" s="7"/>
      <c r="H455" s="12"/>
      <c r="J455" s="12"/>
      <c r="P455"/>
    </row>
    <row r="456" spans="1:16" ht="15.75" customHeight="1" x14ac:dyDescent="0.2">
      <c r="A456" s="3"/>
      <c r="E456" s="7"/>
      <c r="H456" s="12"/>
      <c r="J456" s="12"/>
      <c r="P456"/>
    </row>
    <row r="457" spans="1:16" ht="15.75" customHeight="1" x14ac:dyDescent="0.2">
      <c r="A457" s="3"/>
      <c r="E457" s="7"/>
      <c r="H457" s="12"/>
      <c r="J457" s="12"/>
      <c r="P457"/>
    </row>
    <row r="458" spans="1:16" ht="15.75" customHeight="1" x14ac:dyDescent="0.2">
      <c r="A458" s="3"/>
      <c r="E458" s="7"/>
      <c r="H458" s="12"/>
      <c r="J458" s="12"/>
      <c r="P458"/>
    </row>
    <row r="459" spans="1:16" ht="15.75" customHeight="1" x14ac:dyDescent="0.2">
      <c r="A459" s="3"/>
      <c r="E459" s="7"/>
      <c r="H459" s="12"/>
      <c r="J459" s="12"/>
      <c r="P459"/>
    </row>
    <row r="460" spans="1:16" ht="15.75" customHeight="1" x14ac:dyDescent="0.2">
      <c r="A460" s="3"/>
      <c r="E460" s="7"/>
      <c r="H460" s="12"/>
      <c r="J460" s="12"/>
      <c r="P460"/>
    </row>
    <row r="461" spans="1:16" ht="15.75" customHeight="1" x14ac:dyDescent="0.2">
      <c r="A461" s="3"/>
      <c r="E461" s="7"/>
      <c r="H461" s="12"/>
      <c r="J461" s="12"/>
      <c r="P461"/>
    </row>
    <row r="462" spans="1:16" ht="15.75" customHeight="1" x14ac:dyDescent="0.2">
      <c r="A462" s="3"/>
      <c r="E462" s="7"/>
      <c r="H462" s="12"/>
      <c r="J462" s="12"/>
      <c r="P462"/>
    </row>
    <row r="463" spans="1:16" ht="15.75" customHeight="1" x14ac:dyDescent="0.2">
      <c r="A463" s="3"/>
      <c r="E463" s="7"/>
      <c r="H463" s="12"/>
      <c r="J463" s="12"/>
      <c r="P463"/>
    </row>
    <row r="464" spans="1:16" ht="15.75" customHeight="1" x14ac:dyDescent="0.2">
      <c r="A464" s="3"/>
      <c r="E464" s="7"/>
      <c r="H464" s="12"/>
      <c r="J464" s="12"/>
      <c r="P464"/>
    </row>
    <row r="465" spans="1:16" ht="15.75" customHeight="1" x14ac:dyDescent="0.2">
      <c r="A465" s="3"/>
      <c r="E465" s="7"/>
      <c r="H465" s="12"/>
      <c r="J465" s="12"/>
      <c r="P465"/>
    </row>
    <row r="466" spans="1:16" ht="15.75" customHeight="1" x14ac:dyDescent="0.2">
      <c r="A466" s="3"/>
      <c r="E466" s="7"/>
      <c r="H466" s="12"/>
      <c r="J466" s="12"/>
      <c r="P466"/>
    </row>
    <row r="467" spans="1:16" ht="15.75" customHeight="1" x14ac:dyDescent="0.2">
      <c r="A467" s="3"/>
      <c r="E467" s="7"/>
      <c r="H467" s="12"/>
      <c r="J467" s="12"/>
      <c r="P467"/>
    </row>
    <row r="468" spans="1:16" ht="15.75" customHeight="1" x14ac:dyDescent="0.2">
      <c r="A468" s="3"/>
      <c r="E468" s="7"/>
      <c r="H468" s="12"/>
      <c r="J468" s="12"/>
      <c r="P468"/>
    </row>
    <row r="469" spans="1:16" ht="15.75" customHeight="1" x14ac:dyDescent="0.2">
      <c r="A469" s="3"/>
      <c r="E469" s="7"/>
      <c r="H469" s="12"/>
      <c r="J469" s="12"/>
      <c r="P469"/>
    </row>
    <row r="470" spans="1:16" ht="15.75" customHeight="1" x14ac:dyDescent="0.2">
      <c r="A470" s="3"/>
      <c r="E470" s="7"/>
      <c r="H470" s="12"/>
      <c r="J470" s="12"/>
      <c r="P470"/>
    </row>
    <row r="471" spans="1:16" ht="15.75" customHeight="1" x14ac:dyDescent="0.2">
      <c r="A471" s="3"/>
      <c r="E471" s="7"/>
      <c r="H471" s="12"/>
      <c r="J471" s="12"/>
      <c r="P471"/>
    </row>
    <row r="472" spans="1:16" ht="15.75" customHeight="1" x14ac:dyDescent="0.2">
      <c r="A472" s="3"/>
      <c r="E472" s="7"/>
      <c r="H472" s="12"/>
      <c r="J472" s="12"/>
      <c r="P472"/>
    </row>
    <row r="473" spans="1:16" ht="15.75" customHeight="1" x14ac:dyDescent="0.2">
      <c r="A473" s="3"/>
      <c r="E473" s="7"/>
      <c r="H473" s="12"/>
      <c r="J473" s="12"/>
      <c r="P473"/>
    </row>
    <row r="474" spans="1:16" ht="15.75" customHeight="1" x14ac:dyDescent="0.2">
      <c r="A474" s="3"/>
      <c r="E474" s="7"/>
      <c r="H474" s="12"/>
      <c r="J474" s="12"/>
      <c r="P474"/>
    </row>
    <row r="475" spans="1:16" ht="15.75" customHeight="1" x14ac:dyDescent="0.2">
      <c r="A475" s="3"/>
      <c r="E475" s="7"/>
      <c r="H475" s="12"/>
      <c r="J475" s="12"/>
      <c r="P475"/>
    </row>
    <row r="476" spans="1:16" ht="15.75" customHeight="1" x14ac:dyDescent="0.2">
      <c r="A476" s="3"/>
      <c r="E476" s="7"/>
      <c r="H476" s="12"/>
      <c r="J476" s="12"/>
      <c r="P476"/>
    </row>
    <row r="477" spans="1:16" ht="15.75" customHeight="1" x14ac:dyDescent="0.2">
      <c r="A477" s="3"/>
      <c r="E477" s="7"/>
      <c r="H477" s="12"/>
      <c r="J477" s="12"/>
      <c r="P477"/>
    </row>
    <row r="478" spans="1:16" ht="15.75" customHeight="1" x14ac:dyDescent="0.2">
      <c r="A478" s="3"/>
      <c r="E478" s="7"/>
      <c r="H478" s="12"/>
      <c r="J478" s="12"/>
      <c r="P478"/>
    </row>
    <row r="479" spans="1:16" ht="15.75" customHeight="1" x14ac:dyDescent="0.2">
      <c r="A479" s="3"/>
      <c r="E479" s="7"/>
      <c r="H479" s="12"/>
      <c r="J479" s="12"/>
      <c r="P479"/>
    </row>
    <row r="480" spans="1:16" ht="15.75" customHeight="1" x14ac:dyDescent="0.2">
      <c r="A480" s="3"/>
      <c r="E480" s="7"/>
      <c r="H480" s="12"/>
      <c r="J480" s="12"/>
      <c r="P480"/>
    </row>
    <row r="481" spans="1:16" ht="15.75" customHeight="1" x14ac:dyDescent="0.2">
      <c r="A481" s="3"/>
      <c r="E481" s="7"/>
      <c r="H481" s="12"/>
      <c r="J481" s="12"/>
      <c r="P481"/>
    </row>
    <row r="482" spans="1:16" ht="15.75" customHeight="1" x14ac:dyDescent="0.2">
      <c r="A482" s="3"/>
      <c r="E482" s="7"/>
      <c r="H482" s="12"/>
      <c r="J482" s="12"/>
      <c r="P482"/>
    </row>
    <row r="483" spans="1:16" ht="15.75" customHeight="1" x14ac:dyDescent="0.2">
      <c r="A483" s="3"/>
      <c r="E483" s="7"/>
      <c r="H483" s="12"/>
      <c r="J483" s="12"/>
      <c r="P483"/>
    </row>
    <row r="484" spans="1:16" ht="15.75" customHeight="1" x14ac:dyDescent="0.2">
      <c r="A484" s="3"/>
      <c r="E484" s="7"/>
      <c r="H484" s="12"/>
      <c r="J484" s="12"/>
      <c r="P484"/>
    </row>
    <row r="485" spans="1:16" ht="15.75" customHeight="1" x14ac:dyDescent="0.2">
      <c r="A485" s="3"/>
      <c r="E485" s="7"/>
      <c r="H485" s="12"/>
      <c r="J485" s="12"/>
      <c r="P485"/>
    </row>
    <row r="486" spans="1:16" ht="15.75" customHeight="1" x14ac:dyDescent="0.2">
      <c r="A486" s="3"/>
      <c r="E486" s="7"/>
      <c r="H486" s="12"/>
      <c r="J486" s="12"/>
      <c r="P486"/>
    </row>
    <row r="487" spans="1:16" ht="15.75" customHeight="1" x14ac:dyDescent="0.2">
      <c r="A487" s="3"/>
      <c r="E487" s="7"/>
      <c r="H487" s="12"/>
      <c r="J487" s="12"/>
      <c r="P487"/>
    </row>
    <row r="488" spans="1:16" ht="15.75" customHeight="1" x14ac:dyDescent="0.2">
      <c r="A488" s="3"/>
      <c r="E488" s="7"/>
      <c r="H488" s="12"/>
      <c r="J488" s="12"/>
      <c r="P488"/>
    </row>
    <row r="489" spans="1:16" ht="15.75" customHeight="1" x14ac:dyDescent="0.2">
      <c r="A489" s="3"/>
      <c r="E489" s="7"/>
      <c r="H489" s="12"/>
      <c r="J489" s="12"/>
      <c r="P489"/>
    </row>
    <row r="490" spans="1:16" ht="15.75" customHeight="1" x14ac:dyDescent="0.2">
      <c r="A490" s="3"/>
      <c r="E490" s="7"/>
      <c r="H490" s="12"/>
      <c r="J490" s="12"/>
      <c r="P490"/>
    </row>
    <row r="491" spans="1:16" ht="15.75" customHeight="1" x14ac:dyDescent="0.2">
      <c r="A491" s="3"/>
      <c r="E491" s="7"/>
      <c r="H491" s="12"/>
      <c r="J491" s="12"/>
      <c r="P491"/>
    </row>
    <row r="492" spans="1:16" ht="15.75" customHeight="1" x14ac:dyDescent="0.2">
      <c r="A492" s="3"/>
      <c r="E492" s="7"/>
      <c r="H492" s="12"/>
      <c r="J492" s="12"/>
      <c r="P492"/>
    </row>
    <row r="493" spans="1:16" ht="15.75" customHeight="1" x14ac:dyDescent="0.2">
      <c r="A493" s="3"/>
      <c r="E493" s="7"/>
      <c r="H493" s="12"/>
      <c r="J493" s="12"/>
      <c r="P493"/>
    </row>
    <row r="494" spans="1:16" ht="15.75" customHeight="1" x14ac:dyDescent="0.2">
      <c r="A494" s="3"/>
      <c r="E494" s="7"/>
      <c r="H494" s="12"/>
      <c r="J494" s="12"/>
      <c r="P494"/>
    </row>
    <row r="495" spans="1:16" ht="15.75" customHeight="1" x14ac:dyDescent="0.2">
      <c r="A495" s="3"/>
      <c r="E495" s="7"/>
      <c r="H495" s="12"/>
      <c r="J495" s="12"/>
      <c r="P495"/>
    </row>
    <row r="496" spans="1:16" ht="15.75" customHeight="1" x14ac:dyDescent="0.2">
      <c r="A496" s="3"/>
      <c r="E496" s="7"/>
      <c r="H496" s="12"/>
      <c r="J496" s="12"/>
      <c r="P496"/>
    </row>
    <row r="497" spans="1:16" ht="15.75" customHeight="1" x14ac:dyDescent="0.2">
      <c r="A497" s="3"/>
      <c r="E497" s="7"/>
      <c r="H497" s="12"/>
      <c r="J497" s="12"/>
      <c r="P497"/>
    </row>
    <row r="498" spans="1:16" ht="15.75" customHeight="1" x14ac:dyDescent="0.2">
      <c r="A498" s="3"/>
      <c r="E498" s="7"/>
      <c r="H498" s="12"/>
      <c r="J498" s="12"/>
      <c r="P498"/>
    </row>
    <row r="499" spans="1:16" ht="15.75" customHeight="1" x14ac:dyDescent="0.2">
      <c r="A499" s="3"/>
      <c r="E499" s="7"/>
      <c r="H499" s="12"/>
      <c r="J499" s="12"/>
      <c r="P499"/>
    </row>
    <row r="500" spans="1:16" ht="15.75" customHeight="1" x14ac:dyDescent="0.2">
      <c r="A500" s="3"/>
      <c r="E500" s="7"/>
      <c r="H500" s="12"/>
      <c r="J500" s="12"/>
      <c r="P500"/>
    </row>
    <row r="501" spans="1:16" ht="15.75" customHeight="1" x14ac:dyDescent="0.2">
      <c r="A501" s="3"/>
      <c r="E501" s="7"/>
      <c r="H501" s="12"/>
      <c r="J501" s="12"/>
      <c r="P501"/>
    </row>
    <row r="502" spans="1:16" ht="15.75" customHeight="1" x14ac:dyDescent="0.2">
      <c r="A502" s="3"/>
      <c r="E502" s="7"/>
      <c r="H502" s="12"/>
      <c r="J502" s="12"/>
      <c r="P502"/>
    </row>
    <row r="503" spans="1:16" ht="15.75" customHeight="1" x14ac:dyDescent="0.2">
      <c r="A503" s="3"/>
      <c r="E503" s="7"/>
      <c r="H503" s="12"/>
      <c r="J503" s="12"/>
      <c r="P503"/>
    </row>
    <row r="504" spans="1:16" ht="15.75" customHeight="1" x14ac:dyDescent="0.2">
      <c r="A504" s="3"/>
      <c r="E504" s="7"/>
      <c r="H504" s="12"/>
      <c r="J504" s="12"/>
      <c r="P504"/>
    </row>
    <row r="505" spans="1:16" ht="15.75" customHeight="1" x14ac:dyDescent="0.2">
      <c r="A505" s="3"/>
      <c r="E505" s="7"/>
      <c r="H505" s="12"/>
      <c r="J505" s="12"/>
      <c r="P505"/>
    </row>
    <row r="506" spans="1:16" ht="15.75" customHeight="1" x14ac:dyDescent="0.2">
      <c r="A506" s="3"/>
      <c r="E506" s="7"/>
      <c r="H506" s="12"/>
      <c r="J506" s="12"/>
      <c r="P506"/>
    </row>
    <row r="507" spans="1:16" ht="15.75" customHeight="1" x14ac:dyDescent="0.2">
      <c r="A507" s="3"/>
      <c r="E507" s="7"/>
      <c r="H507" s="12"/>
      <c r="J507" s="12"/>
      <c r="P507"/>
    </row>
    <row r="508" spans="1:16" ht="15.75" customHeight="1" x14ac:dyDescent="0.2">
      <c r="A508" s="3"/>
      <c r="E508" s="7"/>
      <c r="H508" s="12"/>
      <c r="J508" s="12"/>
      <c r="P508"/>
    </row>
    <row r="509" spans="1:16" ht="15.75" customHeight="1" x14ac:dyDescent="0.2">
      <c r="A509" s="3"/>
      <c r="E509" s="7"/>
      <c r="H509" s="12"/>
      <c r="J509" s="12"/>
      <c r="P509"/>
    </row>
    <row r="510" spans="1:16" ht="15.75" customHeight="1" x14ac:dyDescent="0.2">
      <c r="A510" s="3"/>
      <c r="E510" s="7"/>
      <c r="H510" s="12"/>
      <c r="J510" s="12"/>
      <c r="P510"/>
    </row>
    <row r="511" spans="1:16" ht="15.75" customHeight="1" x14ac:dyDescent="0.2">
      <c r="A511" s="3"/>
      <c r="E511" s="7"/>
      <c r="H511" s="12"/>
      <c r="J511" s="12"/>
      <c r="P511"/>
    </row>
    <row r="512" spans="1:16" ht="15.75" customHeight="1" x14ac:dyDescent="0.2">
      <c r="A512" s="3"/>
      <c r="E512" s="7"/>
      <c r="H512" s="12"/>
      <c r="J512" s="12"/>
      <c r="P512"/>
    </row>
    <row r="513" spans="1:16" ht="15.75" customHeight="1" x14ac:dyDescent="0.2">
      <c r="A513" s="3"/>
      <c r="E513" s="7"/>
      <c r="H513" s="12"/>
      <c r="J513" s="12"/>
      <c r="P513"/>
    </row>
    <row r="514" spans="1:16" ht="15.75" customHeight="1" x14ac:dyDescent="0.2">
      <c r="A514" s="3"/>
      <c r="E514" s="7"/>
      <c r="H514" s="12"/>
      <c r="J514" s="12"/>
      <c r="P514"/>
    </row>
    <row r="515" spans="1:16" ht="15.75" customHeight="1" x14ac:dyDescent="0.2">
      <c r="A515" s="3"/>
      <c r="E515" s="7"/>
      <c r="H515" s="12"/>
      <c r="J515" s="12"/>
      <c r="P515"/>
    </row>
    <row r="516" spans="1:16" ht="15.75" customHeight="1" x14ac:dyDescent="0.2">
      <c r="A516" s="3"/>
      <c r="E516" s="7"/>
      <c r="H516" s="12"/>
      <c r="J516" s="12"/>
      <c r="P516"/>
    </row>
    <row r="517" spans="1:16" ht="15.75" customHeight="1" x14ac:dyDescent="0.2">
      <c r="A517" s="3"/>
      <c r="E517" s="7"/>
      <c r="H517" s="12"/>
      <c r="J517" s="12"/>
      <c r="P517"/>
    </row>
    <row r="518" spans="1:16" ht="15.75" customHeight="1" x14ac:dyDescent="0.2">
      <c r="A518" s="3"/>
      <c r="E518" s="7"/>
      <c r="H518" s="12"/>
      <c r="J518" s="12"/>
      <c r="P518"/>
    </row>
    <row r="519" spans="1:16" ht="15.75" customHeight="1" x14ac:dyDescent="0.2">
      <c r="A519" s="3"/>
      <c r="E519" s="7"/>
      <c r="H519" s="12"/>
      <c r="J519" s="12"/>
      <c r="P519"/>
    </row>
    <row r="520" spans="1:16" ht="15.75" customHeight="1" x14ac:dyDescent="0.2">
      <c r="A520" s="3"/>
      <c r="E520" s="7"/>
      <c r="H520" s="12"/>
      <c r="J520" s="12"/>
      <c r="P520"/>
    </row>
    <row r="521" spans="1:16" ht="15.75" customHeight="1" x14ac:dyDescent="0.2">
      <c r="A521" s="3"/>
      <c r="E521" s="7"/>
      <c r="H521" s="12"/>
      <c r="J521" s="12"/>
      <c r="P521"/>
    </row>
    <row r="522" spans="1:16" ht="15.75" customHeight="1" x14ac:dyDescent="0.2">
      <c r="A522" s="3"/>
      <c r="E522" s="7"/>
      <c r="H522" s="12"/>
      <c r="J522" s="12"/>
      <c r="P522"/>
    </row>
    <row r="523" spans="1:16" ht="15.75" customHeight="1" x14ac:dyDescent="0.2">
      <c r="A523" s="3"/>
      <c r="E523" s="7"/>
      <c r="H523" s="12"/>
      <c r="J523" s="12"/>
      <c r="P523"/>
    </row>
    <row r="524" spans="1:16" ht="15.75" customHeight="1" x14ac:dyDescent="0.2">
      <c r="A524" s="3"/>
      <c r="E524" s="7"/>
      <c r="H524" s="12"/>
      <c r="J524" s="12"/>
      <c r="P524"/>
    </row>
    <row r="525" spans="1:16" ht="15.75" customHeight="1" x14ac:dyDescent="0.2">
      <c r="A525" s="3"/>
      <c r="E525" s="7"/>
      <c r="H525" s="12"/>
      <c r="J525" s="12"/>
      <c r="P525"/>
    </row>
    <row r="526" spans="1:16" ht="15.75" customHeight="1" x14ac:dyDescent="0.2">
      <c r="A526" s="3"/>
      <c r="E526" s="7"/>
      <c r="H526" s="12"/>
      <c r="J526" s="12"/>
      <c r="P526"/>
    </row>
    <row r="527" spans="1:16" ht="15.75" customHeight="1" x14ac:dyDescent="0.2">
      <c r="A527" s="3"/>
      <c r="E527" s="7"/>
      <c r="H527" s="12"/>
      <c r="J527" s="12"/>
      <c r="P527"/>
    </row>
    <row r="528" spans="1:16" ht="15.75" customHeight="1" x14ac:dyDescent="0.2">
      <c r="A528" s="3"/>
      <c r="E528" s="7"/>
      <c r="H528" s="12"/>
      <c r="J528" s="12"/>
      <c r="P528"/>
    </row>
    <row r="529" spans="1:16" ht="15.75" customHeight="1" x14ac:dyDescent="0.2">
      <c r="A529" s="3"/>
      <c r="E529" s="7"/>
      <c r="H529" s="12"/>
      <c r="J529" s="12"/>
      <c r="P529"/>
    </row>
    <row r="530" spans="1:16" ht="15.75" customHeight="1" x14ac:dyDescent="0.2">
      <c r="A530" s="3"/>
      <c r="E530" s="7"/>
      <c r="H530" s="12"/>
      <c r="J530" s="12"/>
      <c r="P530"/>
    </row>
    <row r="531" spans="1:16" ht="15.75" customHeight="1" x14ac:dyDescent="0.2">
      <c r="A531" s="3"/>
      <c r="E531" s="7"/>
      <c r="H531" s="12"/>
      <c r="J531" s="12"/>
      <c r="P531"/>
    </row>
    <row r="532" spans="1:16" ht="15.75" customHeight="1" x14ac:dyDescent="0.2">
      <c r="A532" s="3"/>
      <c r="E532" s="7"/>
      <c r="H532" s="12"/>
      <c r="J532" s="12"/>
      <c r="P532"/>
    </row>
    <row r="533" spans="1:16" ht="15.75" customHeight="1" x14ac:dyDescent="0.2">
      <c r="A533" s="3"/>
      <c r="E533" s="7"/>
      <c r="H533" s="12"/>
      <c r="J533" s="12"/>
      <c r="P533"/>
    </row>
    <row r="534" spans="1:16" ht="15.75" customHeight="1" x14ac:dyDescent="0.2">
      <c r="A534" s="3"/>
      <c r="E534" s="7"/>
      <c r="H534" s="12"/>
      <c r="J534" s="12"/>
      <c r="P534"/>
    </row>
    <row r="535" spans="1:16" ht="15.75" customHeight="1" x14ac:dyDescent="0.2">
      <c r="A535" s="3"/>
      <c r="E535" s="7"/>
      <c r="H535" s="12"/>
      <c r="J535" s="12"/>
      <c r="P535"/>
    </row>
    <row r="536" spans="1:16" ht="15.75" customHeight="1" x14ac:dyDescent="0.2">
      <c r="A536" s="3"/>
      <c r="E536" s="7"/>
      <c r="H536" s="12"/>
      <c r="J536" s="12"/>
      <c r="P536"/>
    </row>
    <row r="537" spans="1:16" ht="15.75" customHeight="1" x14ac:dyDescent="0.2">
      <c r="A537" s="3"/>
      <c r="E537" s="7"/>
      <c r="H537" s="12"/>
      <c r="J537" s="12"/>
      <c r="P537"/>
    </row>
    <row r="538" spans="1:16" ht="15.75" customHeight="1" x14ac:dyDescent="0.2">
      <c r="A538" s="3"/>
      <c r="E538" s="7"/>
      <c r="H538" s="12"/>
      <c r="J538" s="12"/>
      <c r="P538"/>
    </row>
    <row r="539" spans="1:16" ht="15.75" customHeight="1" x14ac:dyDescent="0.2">
      <c r="A539" s="3"/>
      <c r="E539" s="7"/>
      <c r="H539" s="12"/>
      <c r="J539" s="12"/>
      <c r="P539"/>
    </row>
    <row r="540" spans="1:16" ht="15.75" customHeight="1" x14ac:dyDescent="0.2">
      <c r="A540" s="3"/>
      <c r="E540" s="7"/>
      <c r="H540" s="12"/>
      <c r="J540" s="12"/>
      <c r="P540"/>
    </row>
    <row r="541" spans="1:16" ht="15.75" customHeight="1" x14ac:dyDescent="0.2">
      <c r="A541" s="3"/>
      <c r="E541" s="7"/>
      <c r="H541" s="12"/>
      <c r="J541" s="12"/>
      <c r="P541"/>
    </row>
    <row r="542" spans="1:16" ht="15.75" customHeight="1" x14ac:dyDescent="0.2">
      <c r="A542" s="3"/>
      <c r="E542" s="7"/>
      <c r="H542" s="12"/>
      <c r="J542" s="12"/>
      <c r="P542"/>
    </row>
    <row r="543" spans="1:16" ht="15.75" customHeight="1" x14ac:dyDescent="0.2">
      <c r="A543" s="3"/>
      <c r="E543" s="7"/>
      <c r="H543" s="12"/>
      <c r="J543" s="12"/>
      <c r="P543"/>
    </row>
    <row r="544" spans="1:16" ht="15.75" customHeight="1" x14ac:dyDescent="0.2">
      <c r="A544" s="3"/>
      <c r="E544" s="7"/>
      <c r="H544" s="12"/>
      <c r="J544" s="12"/>
      <c r="P544"/>
    </row>
    <row r="545" spans="1:16" ht="15.75" customHeight="1" x14ac:dyDescent="0.2">
      <c r="A545" s="3"/>
      <c r="E545" s="7"/>
      <c r="H545" s="12"/>
      <c r="J545" s="12"/>
      <c r="P545"/>
    </row>
    <row r="546" spans="1:16" ht="15.75" customHeight="1" x14ac:dyDescent="0.2">
      <c r="A546" s="3"/>
      <c r="E546" s="7"/>
      <c r="H546" s="12"/>
      <c r="J546" s="12"/>
      <c r="P546"/>
    </row>
    <row r="547" spans="1:16" ht="15.75" customHeight="1" x14ac:dyDescent="0.2">
      <c r="A547" s="3"/>
      <c r="E547" s="7"/>
      <c r="H547" s="12"/>
      <c r="J547" s="12"/>
      <c r="P547"/>
    </row>
    <row r="548" spans="1:16" ht="15.75" customHeight="1" x14ac:dyDescent="0.2">
      <c r="A548" s="3"/>
      <c r="E548" s="7"/>
      <c r="H548" s="12"/>
      <c r="J548" s="12"/>
      <c r="P548"/>
    </row>
    <row r="549" spans="1:16" ht="15.75" customHeight="1" x14ac:dyDescent="0.2">
      <c r="A549" s="3"/>
      <c r="E549" s="7"/>
      <c r="H549" s="12"/>
      <c r="J549" s="12"/>
      <c r="P549"/>
    </row>
    <row r="550" spans="1:16" ht="15.75" customHeight="1" x14ac:dyDescent="0.2">
      <c r="A550" s="3"/>
      <c r="E550" s="7"/>
      <c r="H550" s="12"/>
      <c r="J550" s="12"/>
      <c r="P550"/>
    </row>
    <row r="551" spans="1:16" ht="15.75" customHeight="1" x14ac:dyDescent="0.2">
      <c r="A551" s="3"/>
      <c r="E551" s="7"/>
      <c r="H551" s="12"/>
      <c r="J551" s="12"/>
      <c r="P551"/>
    </row>
    <row r="552" spans="1:16" ht="15.75" customHeight="1" x14ac:dyDescent="0.2">
      <c r="A552" s="3"/>
      <c r="E552" s="7"/>
      <c r="H552" s="12"/>
      <c r="J552" s="12"/>
      <c r="P552"/>
    </row>
    <row r="553" spans="1:16" ht="15.75" customHeight="1" x14ac:dyDescent="0.2">
      <c r="A553" s="3"/>
      <c r="E553" s="7"/>
      <c r="H553" s="12"/>
      <c r="J553" s="12"/>
      <c r="P553"/>
    </row>
    <row r="554" spans="1:16" ht="15.75" customHeight="1" x14ac:dyDescent="0.2">
      <c r="A554" s="3"/>
      <c r="E554" s="7"/>
      <c r="H554" s="12"/>
      <c r="J554" s="12"/>
      <c r="P554"/>
    </row>
    <row r="555" spans="1:16" ht="15.75" customHeight="1" x14ac:dyDescent="0.2">
      <c r="A555" s="3"/>
      <c r="E555" s="7"/>
      <c r="H555" s="12"/>
      <c r="J555" s="12"/>
      <c r="P555"/>
    </row>
    <row r="556" spans="1:16" ht="15.75" customHeight="1" x14ac:dyDescent="0.2">
      <c r="A556" s="3"/>
      <c r="E556" s="7"/>
      <c r="H556" s="12"/>
      <c r="J556" s="12"/>
      <c r="P556"/>
    </row>
    <row r="557" spans="1:16" ht="15.75" customHeight="1" x14ac:dyDescent="0.2">
      <c r="A557" s="3"/>
      <c r="E557" s="7"/>
      <c r="H557" s="12"/>
      <c r="J557" s="12"/>
      <c r="P557"/>
    </row>
    <row r="558" spans="1:16" ht="15.75" customHeight="1" x14ac:dyDescent="0.2">
      <c r="A558" s="3"/>
      <c r="E558" s="7"/>
      <c r="H558" s="12"/>
      <c r="J558" s="12"/>
      <c r="P558"/>
    </row>
    <row r="559" spans="1:16" ht="15.75" customHeight="1" x14ac:dyDescent="0.2">
      <c r="A559" s="3"/>
      <c r="E559" s="7"/>
      <c r="H559" s="12"/>
      <c r="J559" s="12"/>
      <c r="P559"/>
    </row>
    <row r="560" spans="1:16" ht="15.75" customHeight="1" x14ac:dyDescent="0.2">
      <c r="A560" s="3"/>
      <c r="E560" s="7"/>
      <c r="H560" s="12"/>
      <c r="J560" s="12"/>
      <c r="P560"/>
    </row>
    <row r="561" spans="1:16" ht="15.75" customHeight="1" x14ac:dyDescent="0.2">
      <c r="A561" s="3"/>
      <c r="E561" s="7"/>
      <c r="H561" s="12"/>
      <c r="J561" s="12"/>
      <c r="P561"/>
    </row>
    <row r="562" spans="1:16" ht="15.75" customHeight="1" x14ac:dyDescent="0.2">
      <c r="A562" s="3"/>
      <c r="E562" s="7"/>
      <c r="H562" s="12"/>
      <c r="J562" s="12"/>
      <c r="P562"/>
    </row>
    <row r="563" spans="1:16" ht="15.75" customHeight="1" x14ac:dyDescent="0.2">
      <c r="A563" s="3"/>
      <c r="E563" s="7"/>
      <c r="H563" s="12"/>
      <c r="J563" s="12"/>
      <c r="P563"/>
    </row>
    <row r="564" spans="1:16" ht="15.75" customHeight="1" x14ac:dyDescent="0.2">
      <c r="A564" s="3"/>
      <c r="E564" s="7"/>
      <c r="H564" s="12"/>
      <c r="J564" s="12"/>
      <c r="P564"/>
    </row>
    <row r="565" spans="1:16" ht="15.75" customHeight="1" x14ac:dyDescent="0.2">
      <c r="A565" s="3"/>
      <c r="E565" s="7"/>
      <c r="H565" s="12"/>
      <c r="J565" s="12"/>
      <c r="P565"/>
    </row>
    <row r="566" spans="1:16" ht="15.75" customHeight="1" x14ac:dyDescent="0.2">
      <c r="A566" s="3"/>
      <c r="E566" s="7"/>
      <c r="H566" s="12"/>
      <c r="J566" s="12"/>
      <c r="P566"/>
    </row>
    <row r="567" spans="1:16" ht="15.75" customHeight="1" x14ac:dyDescent="0.2">
      <c r="A567" s="3"/>
      <c r="E567" s="7"/>
      <c r="H567" s="12"/>
      <c r="J567" s="12"/>
      <c r="P567"/>
    </row>
    <row r="568" spans="1:16" ht="15.75" customHeight="1" x14ac:dyDescent="0.2">
      <c r="A568" s="3"/>
      <c r="E568" s="7"/>
      <c r="H568" s="12"/>
      <c r="J568" s="12"/>
      <c r="P568"/>
    </row>
    <row r="569" spans="1:16" ht="15.75" customHeight="1" x14ac:dyDescent="0.2">
      <c r="A569" s="3"/>
      <c r="E569" s="7"/>
      <c r="H569" s="12"/>
      <c r="J569" s="12"/>
      <c r="P569"/>
    </row>
    <row r="570" spans="1:16" ht="15.75" customHeight="1" x14ac:dyDescent="0.2">
      <c r="A570" s="3"/>
      <c r="E570" s="7"/>
      <c r="H570" s="12"/>
      <c r="J570" s="12"/>
      <c r="P570"/>
    </row>
    <row r="571" spans="1:16" ht="15.75" customHeight="1" x14ac:dyDescent="0.2">
      <c r="A571" s="3"/>
      <c r="E571" s="7"/>
      <c r="H571" s="12"/>
      <c r="J571" s="12"/>
      <c r="P571"/>
    </row>
    <row r="572" spans="1:16" ht="15.75" customHeight="1" x14ac:dyDescent="0.2">
      <c r="A572" s="3"/>
      <c r="E572" s="7"/>
      <c r="H572" s="12"/>
      <c r="J572" s="12"/>
      <c r="P572"/>
    </row>
    <row r="573" spans="1:16" ht="15.75" customHeight="1" x14ac:dyDescent="0.2">
      <c r="A573" s="3"/>
      <c r="E573" s="7"/>
      <c r="H573" s="12"/>
      <c r="J573" s="12"/>
      <c r="P573"/>
    </row>
    <row r="574" spans="1:16" ht="15.75" customHeight="1" x14ac:dyDescent="0.2">
      <c r="A574" s="3"/>
      <c r="E574" s="7"/>
      <c r="H574" s="12"/>
      <c r="J574" s="12"/>
      <c r="P574"/>
    </row>
    <row r="575" spans="1:16" ht="15.75" customHeight="1" x14ac:dyDescent="0.2">
      <c r="A575" s="3"/>
      <c r="E575" s="7"/>
      <c r="H575" s="12"/>
      <c r="J575" s="12"/>
      <c r="P575"/>
    </row>
    <row r="576" spans="1:16" ht="15.75" customHeight="1" x14ac:dyDescent="0.2">
      <c r="A576" s="3"/>
      <c r="E576" s="7"/>
      <c r="H576" s="12"/>
      <c r="J576" s="12"/>
      <c r="P576"/>
    </row>
    <row r="577" spans="1:16" ht="15.75" customHeight="1" x14ac:dyDescent="0.2">
      <c r="A577" s="3"/>
      <c r="E577" s="7"/>
      <c r="H577" s="12"/>
      <c r="J577" s="12"/>
      <c r="P577"/>
    </row>
    <row r="578" spans="1:16" ht="15.75" customHeight="1" x14ac:dyDescent="0.2">
      <c r="A578" s="3"/>
      <c r="E578" s="7"/>
      <c r="H578" s="12"/>
      <c r="J578" s="12"/>
      <c r="P578"/>
    </row>
    <row r="579" spans="1:16" ht="15.75" customHeight="1" x14ac:dyDescent="0.2">
      <c r="A579" s="3"/>
      <c r="E579" s="7"/>
      <c r="H579" s="12"/>
      <c r="J579" s="12"/>
      <c r="P579"/>
    </row>
    <row r="580" spans="1:16" ht="15.75" customHeight="1" x14ac:dyDescent="0.2">
      <c r="A580" s="3"/>
      <c r="E580" s="7"/>
      <c r="H580" s="12"/>
      <c r="J580" s="12"/>
      <c r="P580"/>
    </row>
    <row r="581" spans="1:16" ht="15.75" customHeight="1" x14ac:dyDescent="0.2">
      <c r="A581" s="3"/>
      <c r="E581" s="7"/>
      <c r="H581" s="12"/>
      <c r="J581" s="12"/>
      <c r="P581"/>
    </row>
    <row r="582" spans="1:16" ht="15.75" customHeight="1" x14ac:dyDescent="0.2">
      <c r="A582" s="3"/>
      <c r="E582" s="7"/>
      <c r="H582" s="12"/>
      <c r="J582" s="12"/>
      <c r="P582"/>
    </row>
    <row r="583" spans="1:16" ht="15.75" customHeight="1" x14ac:dyDescent="0.2">
      <c r="A583" s="3"/>
      <c r="E583" s="7"/>
      <c r="H583" s="12"/>
      <c r="J583" s="12"/>
      <c r="P583"/>
    </row>
    <row r="584" spans="1:16" ht="15.75" customHeight="1" x14ac:dyDescent="0.2">
      <c r="A584" s="3"/>
      <c r="E584" s="7"/>
      <c r="H584" s="12"/>
      <c r="J584" s="12"/>
      <c r="P584"/>
    </row>
    <row r="585" spans="1:16" ht="15.75" customHeight="1" x14ac:dyDescent="0.2">
      <c r="A585" s="3"/>
      <c r="E585" s="7"/>
      <c r="H585" s="12"/>
      <c r="J585" s="12"/>
      <c r="P585"/>
    </row>
    <row r="586" spans="1:16" ht="15.75" customHeight="1" x14ac:dyDescent="0.2">
      <c r="A586" s="3"/>
      <c r="E586" s="7"/>
      <c r="H586" s="12"/>
      <c r="J586" s="12"/>
      <c r="P586"/>
    </row>
    <row r="587" spans="1:16" ht="15.75" customHeight="1" x14ac:dyDescent="0.2">
      <c r="A587" s="3"/>
      <c r="E587" s="7"/>
      <c r="H587" s="12"/>
      <c r="J587" s="12"/>
      <c r="P587"/>
    </row>
    <row r="588" spans="1:16" ht="15.75" customHeight="1" x14ac:dyDescent="0.2">
      <c r="A588" s="3"/>
      <c r="E588" s="7"/>
      <c r="H588" s="12"/>
      <c r="J588" s="12"/>
      <c r="P588"/>
    </row>
    <row r="589" spans="1:16" ht="15.75" customHeight="1" x14ac:dyDescent="0.2">
      <c r="A589" s="3"/>
      <c r="E589" s="7"/>
      <c r="H589" s="12"/>
      <c r="J589" s="12"/>
      <c r="P589"/>
    </row>
    <row r="590" spans="1:16" ht="15.75" customHeight="1" x14ac:dyDescent="0.2">
      <c r="A590" s="3"/>
      <c r="E590" s="7"/>
      <c r="H590" s="12"/>
      <c r="J590" s="12"/>
      <c r="P590"/>
    </row>
    <row r="591" spans="1:16" ht="15.75" customHeight="1" x14ac:dyDescent="0.2">
      <c r="A591" s="3"/>
      <c r="E591" s="7"/>
      <c r="H591" s="12"/>
      <c r="J591" s="12"/>
      <c r="P591"/>
    </row>
    <row r="592" spans="1:16" ht="15.75" customHeight="1" x14ac:dyDescent="0.2">
      <c r="A592" s="3"/>
      <c r="E592" s="7"/>
      <c r="H592" s="12"/>
      <c r="J592" s="12"/>
      <c r="P592"/>
    </row>
    <row r="593" spans="1:16" ht="15.75" customHeight="1" x14ac:dyDescent="0.2">
      <c r="A593" s="3"/>
      <c r="E593" s="7"/>
      <c r="H593" s="12"/>
      <c r="J593" s="12"/>
      <c r="P593"/>
    </row>
    <row r="594" spans="1:16" ht="15.75" customHeight="1" x14ac:dyDescent="0.2">
      <c r="A594" s="3"/>
      <c r="E594" s="7"/>
      <c r="H594" s="12"/>
      <c r="J594" s="12"/>
      <c r="P594"/>
    </row>
    <row r="595" spans="1:16" ht="15.75" customHeight="1" x14ac:dyDescent="0.2">
      <c r="A595" s="3"/>
      <c r="E595" s="7"/>
      <c r="H595" s="12"/>
      <c r="J595" s="12"/>
      <c r="P595"/>
    </row>
    <row r="596" spans="1:16" ht="15.75" customHeight="1" x14ac:dyDescent="0.2">
      <c r="A596" s="3"/>
      <c r="E596" s="7"/>
      <c r="H596" s="12"/>
      <c r="J596" s="12"/>
      <c r="P596"/>
    </row>
    <row r="597" spans="1:16" ht="15.75" customHeight="1" x14ac:dyDescent="0.2">
      <c r="A597" s="3"/>
      <c r="E597" s="7"/>
      <c r="H597" s="12"/>
      <c r="J597" s="12"/>
      <c r="P597"/>
    </row>
    <row r="598" spans="1:16" ht="15.75" customHeight="1" x14ac:dyDescent="0.2">
      <c r="A598" s="3"/>
      <c r="E598" s="7"/>
      <c r="H598" s="12"/>
      <c r="J598" s="12"/>
      <c r="P598"/>
    </row>
    <row r="599" spans="1:16" ht="15.75" customHeight="1" x14ac:dyDescent="0.2">
      <c r="A599" s="3"/>
      <c r="E599" s="7"/>
      <c r="H599" s="12"/>
      <c r="J599" s="12"/>
      <c r="P599"/>
    </row>
    <row r="600" spans="1:16" ht="15.75" customHeight="1" x14ac:dyDescent="0.2">
      <c r="A600" s="3"/>
      <c r="E600" s="7"/>
      <c r="H600" s="12"/>
      <c r="J600" s="12"/>
      <c r="P600"/>
    </row>
    <row r="601" spans="1:16" ht="15.75" customHeight="1" x14ac:dyDescent="0.2">
      <c r="A601" s="3"/>
      <c r="E601" s="7"/>
      <c r="H601" s="12"/>
      <c r="J601" s="12"/>
      <c r="P601"/>
    </row>
    <row r="602" spans="1:16" ht="15.75" customHeight="1" x14ac:dyDescent="0.2">
      <c r="A602" s="3"/>
      <c r="E602" s="7"/>
      <c r="H602" s="12"/>
      <c r="J602" s="12"/>
      <c r="P602"/>
    </row>
    <row r="603" spans="1:16" ht="15.75" customHeight="1" x14ac:dyDescent="0.2">
      <c r="A603" s="3"/>
      <c r="E603" s="7"/>
      <c r="H603" s="12"/>
      <c r="J603" s="12"/>
      <c r="P603"/>
    </row>
    <row r="604" spans="1:16" ht="15.75" customHeight="1" x14ac:dyDescent="0.2">
      <c r="A604" s="3"/>
      <c r="E604" s="7"/>
      <c r="H604" s="12"/>
      <c r="J604" s="12"/>
      <c r="P604"/>
    </row>
    <row r="605" spans="1:16" ht="15.75" customHeight="1" x14ac:dyDescent="0.2">
      <c r="A605" s="3"/>
      <c r="E605" s="7"/>
      <c r="H605" s="12"/>
      <c r="J605" s="12"/>
      <c r="P605"/>
    </row>
    <row r="606" spans="1:16" ht="15.75" customHeight="1" x14ac:dyDescent="0.2">
      <c r="A606" s="3"/>
      <c r="E606" s="7"/>
      <c r="H606" s="12"/>
      <c r="J606" s="12"/>
      <c r="P606"/>
    </row>
    <row r="607" spans="1:16" ht="15.75" customHeight="1" x14ac:dyDescent="0.2">
      <c r="A607" s="3"/>
      <c r="E607" s="7"/>
      <c r="H607" s="12"/>
      <c r="J607" s="12"/>
      <c r="P607"/>
    </row>
    <row r="608" spans="1:16" ht="15.75" customHeight="1" x14ac:dyDescent="0.2">
      <c r="A608" s="3"/>
      <c r="E608" s="7"/>
      <c r="H608" s="12"/>
      <c r="J608" s="12"/>
      <c r="P608"/>
    </row>
    <row r="609" spans="1:16" ht="15.75" customHeight="1" x14ac:dyDescent="0.2">
      <c r="A609" s="3"/>
      <c r="E609" s="7"/>
      <c r="H609" s="12"/>
      <c r="J609" s="12"/>
      <c r="P609"/>
    </row>
    <row r="610" spans="1:16" ht="15.75" customHeight="1" x14ac:dyDescent="0.2">
      <c r="A610" s="3"/>
      <c r="E610" s="7"/>
      <c r="H610" s="12"/>
      <c r="J610" s="12"/>
      <c r="P610"/>
    </row>
    <row r="611" spans="1:16" ht="15.75" customHeight="1" x14ac:dyDescent="0.2">
      <c r="A611" s="3"/>
      <c r="E611" s="7"/>
      <c r="H611" s="12"/>
      <c r="J611" s="12"/>
      <c r="P611"/>
    </row>
    <row r="612" spans="1:16" ht="15.75" customHeight="1" x14ac:dyDescent="0.2">
      <c r="A612" s="3"/>
      <c r="E612" s="7"/>
      <c r="H612" s="12"/>
      <c r="J612" s="12"/>
      <c r="P612"/>
    </row>
    <row r="613" spans="1:16" ht="15.75" customHeight="1" x14ac:dyDescent="0.2">
      <c r="A613" s="3"/>
      <c r="E613" s="7"/>
      <c r="H613" s="12"/>
      <c r="J613" s="12"/>
      <c r="P613"/>
    </row>
    <row r="614" spans="1:16" ht="15.75" customHeight="1" x14ac:dyDescent="0.2">
      <c r="A614" s="3"/>
      <c r="E614" s="7"/>
      <c r="H614" s="12"/>
      <c r="J614" s="12"/>
      <c r="P614"/>
    </row>
    <row r="615" spans="1:16" ht="15.75" customHeight="1" x14ac:dyDescent="0.2">
      <c r="A615" s="3"/>
      <c r="E615" s="7"/>
      <c r="H615" s="12"/>
      <c r="J615" s="12"/>
      <c r="P615"/>
    </row>
    <row r="616" spans="1:16" ht="15.75" customHeight="1" x14ac:dyDescent="0.2">
      <c r="A616" s="3"/>
      <c r="E616" s="7"/>
      <c r="H616" s="12"/>
      <c r="J616" s="12"/>
      <c r="P616"/>
    </row>
    <row r="617" spans="1:16" ht="15.75" customHeight="1" x14ac:dyDescent="0.2">
      <c r="A617" s="3"/>
      <c r="E617" s="7"/>
      <c r="H617" s="12"/>
      <c r="J617" s="12"/>
      <c r="P617"/>
    </row>
    <row r="618" spans="1:16" ht="15.75" customHeight="1" x14ac:dyDescent="0.2">
      <c r="A618" s="3"/>
      <c r="E618" s="7"/>
      <c r="H618" s="12"/>
      <c r="J618" s="12"/>
      <c r="P618"/>
    </row>
    <row r="619" spans="1:16" ht="15.75" customHeight="1" x14ac:dyDescent="0.2">
      <c r="A619" s="3"/>
      <c r="E619" s="7"/>
      <c r="H619" s="12"/>
      <c r="J619" s="12"/>
      <c r="P619"/>
    </row>
    <row r="620" spans="1:16" ht="15.75" customHeight="1" x14ac:dyDescent="0.2">
      <c r="A620" s="3"/>
      <c r="E620" s="7"/>
      <c r="H620" s="12"/>
      <c r="J620" s="12"/>
      <c r="P620"/>
    </row>
    <row r="621" spans="1:16" ht="15.75" customHeight="1" x14ac:dyDescent="0.2">
      <c r="A621" s="3"/>
      <c r="E621" s="7"/>
      <c r="H621" s="12"/>
      <c r="J621" s="12"/>
      <c r="P621"/>
    </row>
    <row r="622" spans="1:16" ht="15.75" customHeight="1" x14ac:dyDescent="0.2">
      <c r="A622" s="3"/>
      <c r="E622" s="7"/>
      <c r="H622" s="12"/>
      <c r="J622" s="12"/>
      <c r="P622"/>
    </row>
    <row r="623" spans="1:16" ht="15.75" customHeight="1" x14ac:dyDescent="0.2">
      <c r="A623" s="3"/>
      <c r="E623" s="7"/>
      <c r="H623" s="12"/>
      <c r="J623" s="12"/>
      <c r="P623"/>
    </row>
    <row r="624" spans="1:16" ht="15.75" customHeight="1" x14ac:dyDescent="0.2">
      <c r="A624" s="3"/>
      <c r="E624" s="7"/>
      <c r="H624" s="12"/>
      <c r="J624" s="12"/>
      <c r="P624"/>
    </row>
    <row r="625" spans="1:16" ht="15.75" customHeight="1" x14ac:dyDescent="0.2">
      <c r="A625" s="3"/>
      <c r="E625" s="7"/>
      <c r="H625" s="12"/>
      <c r="J625" s="12"/>
      <c r="P625"/>
    </row>
    <row r="626" spans="1:16" ht="15.75" customHeight="1" x14ac:dyDescent="0.2">
      <c r="A626" s="3"/>
      <c r="E626" s="7"/>
      <c r="H626" s="12"/>
      <c r="J626" s="12"/>
      <c r="P626"/>
    </row>
    <row r="627" spans="1:16" ht="15.75" customHeight="1" x14ac:dyDescent="0.2">
      <c r="A627" s="3"/>
      <c r="E627" s="7"/>
      <c r="H627" s="12"/>
      <c r="J627" s="12"/>
      <c r="P627"/>
    </row>
    <row r="628" spans="1:16" ht="15.75" customHeight="1" x14ac:dyDescent="0.2">
      <c r="A628" s="3"/>
      <c r="E628" s="7"/>
      <c r="H628" s="12"/>
      <c r="J628" s="12"/>
      <c r="P628"/>
    </row>
    <row r="629" spans="1:16" ht="15.75" customHeight="1" x14ac:dyDescent="0.2">
      <c r="A629" s="3"/>
      <c r="E629" s="7"/>
      <c r="H629" s="12"/>
      <c r="J629" s="12"/>
      <c r="P629"/>
    </row>
    <row r="630" spans="1:16" ht="15.75" customHeight="1" x14ac:dyDescent="0.2">
      <c r="A630" s="3"/>
      <c r="E630" s="7"/>
      <c r="H630" s="12"/>
      <c r="J630" s="12"/>
      <c r="P630"/>
    </row>
    <row r="631" spans="1:16" ht="15.75" customHeight="1" x14ac:dyDescent="0.2">
      <c r="A631" s="3"/>
      <c r="E631" s="7"/>
      <c r="H631" s="12"/>
      <c r="J631" s="12"/>
      <c r="P631"/>
    </row>
    <row r="632" spans="1:16" ht="15.75" customHeight="1" x14ac:dyDescent="0.2">
      <c r="A632" s="3"/>
      <c r="E632" s="7"/>
      <c r="H632" s="12"/>
      <c r="J632" s="12"/>
      <c r="P632"/>
    </row>
    <row r="633" spans="1:16" ht="15.75" customHeight="1" x14ac:dyDescent="0.2">
      <c r="A633" s="3"/>
      <c r="E633" s="7"/>
      <c r="H633" s="12"/>
      <c r="J633" s="12"/>
      <c r="P633"/>
    </row>
    <row r="634" spans="1:16" ht="15.75" customHeight="1" x14ac:dyDescent="0.2">
      <c r="A634" s="3"/>
      <c r="E634" s="7"/>
      <c r="H634" s="12"/>
      <c r="J634" s="12"/>
      <c r="P634"/>
    </row>
    <row r="635" spans="1:16" ht="15.75" customHeight="1" x14ac:dyDescent="0.2">
      <c r="A635" s="3"/>
      <c r="E635" s="7"/>
      <c r="H635" s="12"/>
      <c r="J635" s="12"/>
      <c r="P635"/>
    </row>
    <row r="636" spans="1:16" ht="15.75" customHeight="1" x14ac:dyDescent="0.2">
      <c r="A636" s="3"/>
      <c r="E636" s="7"/>
      <c r="H636" s="12"/>
      <c r="J636" s="12"/>
      <c r="P636"/>
    </row>
    <row r="637" spans="1:16" ht="15.75" customHeight="1" x14ac:dyDescent="0.2">
      <c r="A637" s="3"/>
      <c r="E637" s="7"/>
      <c r="H637" s="12"/>
      <c r="J637" s="12"/>
      <c r="P637"/>
    </row>
    <row r="638" spans="1:16" ht="15.75" customHeight="1" x14ac:dyDescent="0.2">
      <c r="A638" s="3"/>
      <c r="E638" s="7"/>
      <c r="H638" s="12"/>
      <c r="J638" s="12"/>
      <c r="P638"/>
    </row>
    <row r="639" spans="1:16" ht="15.75" customHeight="1" x14ac:dyDescent="0.2">
      <c r="A639" s="3"/>
      <c r="E639" s="7"/>
      <c r="H639" s="12"/>
      <c r="J639" s="12"/>
      <c r="P639"/>
    </row>
    <row r="640" spans="1:16" ht="15.75" customHeight="1" x14ac:dyDescent="0.2">
      <c r="A640" s="3"/>
      <c r="E640" s="7"/>
      <c r="H640" s="12"/>
      <c r="J640" s="12"/>
      <c r="P640"/>
    </row>
    <row r="641" spans="1:16" ht="15.75" customHeight="1" x14ac:dyDescent="0.2">
      <c r="A641" s="3"/>
      <c r="E641" s="7"/>
      <c r="H641" s="12"/>
      <c r="J641" s="12"/>
      <c r="P641"/>
    </row>
    <row r="642" spans="1:16" ht="15.75" customHeight="1" x14ac:dyDescent="0.2">
      <c r="A642" s="3"/>
      <c r="E642" s="7"/>
      <c r="H642" s="12"/>
      <c r="J642" s="12"/>
      <c r="P642"/>
    </row>
    <row r="643" spans="1:16" ht="15.75" customHeight="1" x14ac:dyDescent="0.2">
      <c r="A643" s="3"/>
      <c r="E643" s="7"/>
      <c r="H643" s="12"/>
      <c r="J643" s="12"/>
      <c r="P643"/>
    </row>
    <row r="644" spans="1:16" ht="15.75" customHeight="1" x14ac:dyDescent="0.2">
      <c r="A644" s="3"/>
      <c r="E644" s="7"/>
      <c r="H644" s="12"/>
      <c r="J644" s="12"/>
      <c r="P644"/>
    </row>
    <row r="645" spans="1:16" ht="15.75" customHeight="1" x14ac:dyDescent="0.2">
      <c r="A645" s="3"/>
      <c r="E645" s="7"/>
      <c r="H645" s="12"/>
      <c r="J645" s="12"/>
      <c r="P645"/>
    </row>
    <row r="646" spans="1:16" ht="15.75" customHeight="1" x14ac:dyDescent="0.2">
      <c r="A646" s="3"/>
      <c r="E646" s="7"/>
      <c r="H646" s="12"/>
      <c r="J646" s="12"/>
      <c r="P646"/>
    </row>
    <row r="647" spans="1:16" ht="15.75" customHeight="1" x14ac:dyDescent="0.2">
      <c r="A647" s="3"/>
      <c r="E647" s="7"/>
      <c r="H647" s="12"/>
      <c r="J647" s="12"/>
      <c r="P647"/>
    </row>
    <row r="648" spans="1:16" ht="15.75" customHeight="1" x14ac:dyDescent="0.2">
      <c r="A648" s="3"/>
      <c r="E648" s="7"/>
      <c r="H648" s="12"/>
      <c r="J648" s="12"/>
      <c r="P648"/>
    </row>
    <row r="649" spans="1:16" ht="15.75" customHeight="1" x14ac:dyDescent="0.2">
      <c r="A649" s="3"/>
      <c r="E649" s="7"/>
      <c r="H649" s="12"/>
      <c r="J649" s="12"/>
      <c r="P649"/>
    </row>
    <row r="650" spans="1:16" ht="15.75" customHeight="1" x14ac:dyDescent="0.2">
      <c r="A650" s="3"/>
      <c r="E650" s="7"/>
      <c r="H650" s="12"/>
      <c r="J650" s="12"/>
      <c r="P650"/>
    </row>
    <row r="651" spans="1:16" ht="15.75" customHeight="1" x14ac:dyDescent="0.2">
      <c r="A651" s="3"/>
      <c r="E651" s="7"/>
      <c r="H651" s="12"/>
      <c r="J651" s="12"/>
      <c r="P651"/>
    </row>
    <row r="652" spans="1:16" ht="15.75" customHeight="1" x14ac:dyDescent="0.2">
      <c r="A652" s="3"/>
      <c r="E652" s="7"/>
      <c r="H652" s="12"/>
      <c r="J652" s="12"/>
      <c r="P652"/>
    </row>
    <row r="653" spans="1:16" ht="15.75" customHeight="1" x14ac:dyDescent="0.2">
      <c r="A653" s="3"/>
      <c r="E653" s="7"/>
      <c r="H653" s="12"/>
      <c r="J653" s="12"/>
      <c r="P653"/>
    </row>
    <row r="654" spans="1:16" ht="15.75" customHeight="1" x14ac:dyDescent="0.2">
      <c r="A654" s="3"/>
      <c r="E654" s="7"/>
      <c r="H654" s="12"/>
      <c r="J654" s="12"/>
      <c r="P654"/>
    </row>
    <row r="655" spans="1:16" ht="15.75" customHeight="1" x14ac:dyDescent="0.2">
      <c r="A655" s="3"/>
      <c r="E655" s="7"/>
      <c r="H655" s="12"/>
      <c r="J655" s="12"/>
      <c r="P655"/>
    </row>
    <row r="656" spans="1:16" ht="15.75" customHeight="1" x14ac:dyDescent="0.2">
      <c r="A656" s="3"/>
      <c r="E656" s="7"/>
      <c r="H656" s="12"/>
      <c r="J656" s="12"/>
      <c r="P656"/>
    </row>
    <row r="657" spans="1:16" ht="15.75" customHeight="1" x14ac:dyDescent="0.2">
      <c r="A657" s="3"/>
      <c r="E657" s="7"/>
      <c r="H657" s="12"/>
      <c r="J657" s="12"/>
      <c r="P657"/>
    </row>
    <row r="658" spans="1:16" ht="15.75" customHeight="1" x14ac:dyDescent="0.2">
      <c r="A658" s="3"/>
      <c r="E658" s="7"/>
      <c r="H658" s="12"/>
      <c r="J658" s="12"/>
      <c r="P658"/>
    </row>
    <row r="659" spans="1:16" ht="15.75" customHeight="1" x14ac:dyDescent="0.2">
      <c r="A659" s="3"/>
      <c r="E659" s="7"/>
      <c r="H659" s="12"/>
      <c r="J659" s="12"/>
      <c r="P659"/>
    </row>
    <row r="660" spans="1:16" ht="15.75" customHeight="1" x14ac:dyDescent="0.2">
      <c r="A660" s="3"/>
      <c r="E660" s="7"/>
      <c r="H660" s="12"/>
      <c r="J660" s="12"/>
      <c r="P660"/>
    </row>
    <row r="661" spans="1:16" ht="15.75" customHeight="1" x14ac:dyDescent="0.2">
      <c r="A661" s="3"/>
      <c r="E661" s="7"/>
      <c r="H661" s="12"/>
      <c r="J661" s="12"/>
      <c r="P661"/>
    </row>
    <row r="662" spans="1:16" ht="15.75" customHeight="1" x14ac:dyDescent="0.2">
      <c r="A662" s="3"/>
      <c r="E662" s="7"/>
      <c r="H662" s="12"/>
      <c r="J662" s="12"/>
      <c r="P662"/>
    </row>
    <row r="663" spans="1:16" ht="15.75" customHeight="1" x14ac:dyDescent="0.2">
      <c r="A663" s="3"/>
      <c r="E663" s="7"/>
      <c r="H663" s="12"/>
      <c r="J663" s="12"/>
      <c r="P663"/>
    </row>
    <row r="664" spans="1:16" ht="15.75" customHeight="1" x14ac:dyDescent="0.2">
      <c r="A664" s="3"/>
      <c r="E664" s="7"/>
      <c r="H664" s="12"/>
      <c r="J664" s="12"/>
      <c r="P664"/>
    </row>
    <row r="665" spans="1:16" ht="15.75" customHeight="1" x14ac:dyDescent="0.2">
      <c r="A665" s="3"/>
      <c r="E665" s="7"/>
      <c r="H665" s="12"/>
      <c r="J665" s="12"/>
      <c r="P665"/>
    </row>
    <row r="666" spans="1:16" ht="15.75" customHeight="1" x14ac:dyDescent="0.2">
      <c r="A666" s="3"/>
      <c r="E666" s="7"/>
      <c r="H666" s="12"/>
      <c r="J666" s="12"/>
      <c r="P666"/>
    </row>
    <row r="667" spans="1:16" ht="15.75" customHeight="1" x14ac:dyDescent="0.2">
      <c r="A667" s="3"/>
      <c r="E667" s="7"/>
      <c r="H667" s="12"/>
      <c r="J667" s="12"/>
      <c r="P667"/>
    </row>
    <row r="668" spans="1:16" ht="15.75" customHeight="1" x14ac:dyDescent="0.2">
      <c r="A668" s="3"/>
      <c r="E668" s="7"/>
      <c r="H668" s="12"/>
      <c r="J668" s="12"/>
      <c r="P668"/>
    </row>
    <row r="669" spans="1:16" ht="15.75" customHeight="1" x14ac:dyDescent="0.2">
      <c r="A669" s="3"/>
      <c r="E669" s="7"/>
      <c r="H669" s="12"/>
      <c r="J669" s="12"/>
      <c r="P669"/>
    </row>
    <row r="670" spans="1:16" ht="15.75" customHeight="1" x14ac:dyDescent="0.2">
      <c r="A670" s="3"/>
      <c r="E670" s="7"/>
      <c r="H670" s="12"/>
      <c r="J670" s="12"/>
      <c r="P670"/>
    </row>
    <row r="671" spans="1:16" ht="15.75" customHeight="1" x14ac:dyDescent="0.2">
      <c r="A671" s="3"/>
      <c r="E671" s="7"/>
      <c r="H671" s="12"/>
      <c r="J671" s="12"/>
      <c r="P671"/>
    </row>
    <row r="672" spans="1:16" ht="15.75" customHeight="1" x14ac:dyDescent="0.2">
      <c r="A672" s="3"/>
      <c r="E672" s="7"/>
      <c r="H672" s="12"/>
      <c r="J672" s="12"/>
      <c r="P672"/>
    </row>
    <row r="673" spans="1:16" ht="15.75" customHeight="1" x14ac:dyDescent="0.2">
      <c r="A673" s="3"/>
      <c r="E673" s="7"/>
      <c r="H673" s="12"/>
      <c r="J673" s="12"/>
      <c r="P673"/>
    </row>
    <row r="674" spans="1:16" ht="15.75" customHeight="1" x14ac:dyDescent="0.2">
      <c r="A674" s="3"/>
      <c r="E674" s="7"/>
      <c r="H674" s="12"/>
      <c r="J674" s="12"/>
      <c r="P674"/>
    </row>
    <row r="675" spans="1:16" ht="15.75" customHeight="1" x14ac:dyDescent="0.2">
      <c r="A675" s="3"/>
      <c r="E675" s="7"/>
      <c r="H675" s="12"/>
      <c r="J675" s="12"/>
      <c r="P675"/>
    </row>
    <row r="676" spans="1:16" ht="15.75" customHeight="1" x14ac:dyDescent="0.2">
      <c r="A676" s="3"/>
      <c r="E676" s="7"/>
      <c r="H676" s="12"/>
      <c r="J676" s="12"/>
      <c r="P676"/>
    </row>
    <row r="677" spans="1:16" ht="15.75" customHeight="1" x14ac:dyDescent="0.2">
      <c r="A677" s="3"/>
      <c r="E677" s="7"/>
      <c r="H677" s="12"/>
      <c r="J677" s="12"/>
      <c r="P677"/>
    </row>
    <row r="678" spans="1:16" ht="15.75" customHeight="1" x14ac:dyDescent="0.2">
      <c r="A678" s="3"/>
      <c r="E678" s="7"/>
      <c r="H678" s="12"/>
      <c r="J678" s="12"/>
      <c r="P678"/>
    </row>
    <row r="679" spans="1:16" ht="15.75" customHeight="1" x14ac:dyDescent="0.2">
      <c r="A679" s="3"/>
      <c r="E679" s="7"/>
      <c r="H679" s="12"/>
      <c r="J679" s="12"/>
      <c r="P679"/>
    </row>
    <row r="680" spans="1:16" ht="15.75" customHeight="1" x14ac:dyDescent="0.2">
      <c r="A680" s="3"/>
      <c r="E680" s="7"/>
      <c r="H680" s="12"/>
      <c r="J680" s="12"/>
      <c r="P680"/>
    </row>
    <row r="681" spans="1:16" ht="15.75" customHeight="1" x14ac:dyDescent="0.2">
      <c r="A681" s="3"/>
      <c r="E681" s="7"/>
      <c r="H681" s="12"/>
      <c r="J681" s="12"/>
      <c r="P681"/>
    </row>
    <row r="682" spans="1:16" ht="15.75" customHeight="1" x14ac:dyDescent="0.2">
      <c r="A682" s="3"/>
      <c r="E682" s="7"/>
      <c r="H682" s="12"/>
      <c r="J682" s="12"/>
      <c r="P682"/>
    </row>
    <row r="683" spans="1:16" ht="15.75" customHeight="1" x14ac:dyDescent="0.2">
      <c r="A683" s="3"/>
      <c r="E683" s="7"/>
      <c r="H683" s="12"/>
      <c r="J683" s="12"/>
      <c r="P683"/>
    </row>
    <row r="684" spans="1:16" ht="15.75" customHeight="1" x14ac:dyDescent="0.2">
      <c r="A684" s="3"/>
      <c r="E684" s="7"/>
      <c r="H684" s="12"/>
      <c r="J684" s="12"/>
      <c r="P684"/>
    </row>
    <row r="685" spans="1:16" ht="15.75" customHeight="1" x14ac:dyDescent="0.2">
      <c r="A685" s="3"/>
      <c r="E685" s="7"/>
      <c r="H685" s="12"/>
      <c r="J685" s="12"/>
      <c r="P685"/>
    </row>
    <row r="686" spans="1:16" ht="15.75" customHeight="1" x14ac:dyDescent="0.2">
      <c r="A686" s="3"/>
      <c r="E686" s="7"/>
      <c r="H686" s="12"/>
      <c r="J686" s="12"/>
      <c r="P686"/>
    </row>
    <row r="687" spans="1:16" ht="15.75" customHeight="1" x14ac:dyDescent="0.2">
      <c r="A687" s="3"/>
      <c r="E687" s="7"/>
      <c r="H687" s="12"/>
      <c r="J687" s="12"/>
      <c r="P687"/>
    </row>
    <row r="688" spans="1:16" ht="15.75" customHeight="1" x14ac:dyDescent="0.2">
      <c r="A688" s="3"/>
      <c r="E688" s="7"/>
      <c r="H688" s="12"/>
      <c r="J688" s="12"/>
      <c r="P688"/>
    </row>
    <row r="689" spans="1:16" ht="15.75" customHeight="1" x14ac:dyDescent="0.2">
      <c r="A689" s="3"/>
      <c r="E689" s="7"/>
      <c r="H689" s="12"/>
      <c r="J689" s="12"/>
      <c r="P689"/>
    </row>
    <row r="690" spans="1:16" ht="15.75" customHeight="1" x14ac:dyDescent="0.2">
      <c r="A690" s="3"/>
      <c r="E690" s="7"/>
      <c r="H690" s="12"/>
      <c r="J690" s="12"/>
      <c r="P690"/>
    </row>
    <row r="691" spans="1:16" ht="15.75" customHeight="1" x14ac:dyDescent="0.2">
      <c r="A691" s="3"/>
      <c r="E691" s="7"/>
      <c r="H691" s="12"/>
      <c r="J691" s="12"/>
      <c r="P691"/>
    </row>
    <row r="692" spans="1:16" ht="15.75" customHeight="1" x14ac:dyDescent="0.2">
      <c r="A692" s="3"/>
      <c r="E692" s="7"/>
      <c r="H692" s="12"/>
      <c r="J692" s="12"/>
      <c r="P692"/>
    </row>
    <row r="693" spans="1:16" ht="15.75" customHeight="1" x14ac:dyDescent="0.2">
      <c r="A693" s="3"/>
      <c r="E693" s="7"/>
      <c r="H693" s="12"/>
      <c r="J693" s="12"/>
      <c r="P693"/>
    </row>
    <row r="694" spans="1:16" ht="15.75" customHeight="1" x14ac:dyDescent="0.2">
      <c r="A694" s="3"/>
      <c r="E694" s="7"/>
      <c r="H694" s="12"/>
      <c r="J694" s="12"/>
      <c r="P694"/>
    </row>
    <row r="695" spans="1:16" ht="15.75" customHeight="1" x14ac:dyDescent="0.2">
      <c r="A695" s="3"/>
      <c r="E695" s="7"/>
      <c r="H695" s="12"/>
      <c r="J695" s="12"/>
      <c r="P695"/>
    </row>
    <row r="696" spans="1:16" ht="15.75" customHeight="1" x14ac:dyDescent="0.2">
      <c r="A696" s="3"/>
      <c r="E696" s="7"/>
      <c r="H696" s="12"/>
      <c r="J696" s="12"/>
      <c r="P696"/>
    </row>
    <row r="697" spans="1:16" ht="15.75" customHeight="1" x14ac:dyDescent="0.2">
      <c r="A697" s="3"/>
      <c r="E697" s="7"/>
      <c r="H697" s="12"/>
      <c r="J697" s="12"/>
      <c r="P697"/>
    </row>
    <row r="698" spans="1:16" ht="15.75" customHeight="1" x14ac:dyDescent="0.2">
      <c r="A698" s="3"/>
      <c r="E698" s="7"/>
      <c r="H698" s="12"/>
      <c r="J698" s="12"/>
      <c r="P698"/>
    </row>
    <row r="699" spans="1:16" ht="15.75" customHeight="1" x14ac:dyDescent="0.2">
      <c r="A699" s="3"/>
      <c r="E699" s="7"/>
      <c r="H699" s="12"/>
      <c r="J699" s="12"/>
      <c r="P699"/>
    </row>
    <row r="700" spans="1:16" ht="15.75" customHeight="1" x14ac:dyDescent="0.2">
      <c r="A700" s="3"/>
      <c r="E700" s="7"/>
      <c r="H700" s="12"/>
      <c r="J700" s="12"/>
      <c r="P700"/>
    </row>
    <row r="701" spans="1:16" ht="15.75" customHeight="1" x14ac:dyDescent="0.2">
      <c r="A701" s="3"/>
      <c r="E701" s="7"/>
      <c r="H701" s="12"/>
      <c r="J701" s="12"/>
      <c r="P701"/>
    </row>
    <row r="702" spans="1:16" ht="15.75" customHeight="1" x14ac:dyDescent="0.2">
      <c r="A702" s="3"/>
      <c r="E702" s="7"/>
      <c r="H702" s="12"/>
      <c r="J702" s="12"/>
      <c r="P702"/>
    </row>
    <row r="703" spans="1:16" ht="15.75" customHeight="1" x14ac:dyDescent="0.2">
      <c r="A703" s="3"/>
      <c r="E703" s="7"/>
      <c r="H703" s="12"/>
      <c r="J703" s="12"/>
      <c r="P703"/>
    </row>
    <row r="704" spans="1:16" ht="15.75" customHeight="1" x14ac:dyDescent="0.2">
      <c r="A704" s="3"/>
      <c r="E704" s="7"/>
      <c r="H704" s="12"/>
      <c r="J704" s="12"/>
      <c r="P704"/>
    </row>
    <row r="705" spans="1:16" ht="15.75" customHeight="1" x14ac:dyDescent="0.2">
      <c r="A705" s="3"/>
      <c r="E705" s="7"/>
      <c r="H705" s="12"/>
      <c r="J705" s="12"/>
      <c r="P705"/>
    </row>
    <row r="706" spans="1:16" ht="15.75" customHeight="1" x14ac:dyDescent="0.2">
      <c r="A706" s="3"/>
      <c r="E706" s="7"/>
      <c r="H706" s="12"/>
      <c r="J706" s="12"/>
      <c r="P706"/>
    </row>
    <row r="707" spans="1:16" ht="15.75" customHeight="1" x14ac:dyDescent="0.2">
      <c r="A707" s="3"/>
      <c r="E707" s="7"/>
      <c r="H707" s="12"/>
      <c r="J707" s="12"/>
      <c r="P707"/>
    </row>
    <row r="708" spans="1:16" ht="15.75" customHeight="1" x14ac:dyDescent="0.2">
      <c r="A708" s="3"/>
      <c r="E708" s="7"/>
      <c r="H708" s="12"/>
      <c r="J708" s="12"/>
      <c r="P708"/>
    </row>
    <row r="709" spans="1:16" ht="15.75" customHeight="1" x14ac:dyDescent="0.2">
      <c r="A709" s="3"/>
      <c r="E709" s="7"/>
      <c r="H709" s="12"/>
      <c r="J709" s="12"/>
      <c r="P709"/>
    </row>
    <row r="710" spans="1:16" ht="15.75" customHeight="1" x14ac:dyDescent="0.2">
      <c r="A710" s="3"/>
      <c r="E710" s="7"/>
      <c r="H710" s="12"/>
      <c r="J710" s="12"/>
      <c r="P710"/>
    </row>
    <row r="711" spans="1:16" ht="15.75" customHeight="1" x14ac:dyDescent="0.2">
      <c r="A711" s="3"/>
      <c r="E711" s="7"/>
      <c r="H711" s="12"/>
      <c r="J711" s="12"/>
      <c r="P711"/>
    </row>
    <row r="712" spans="1:16" ht="15.75" customHeight="1" x14ac:dyDescent="0.2">
      <c r="A712" s="3"/>
      <c r="E712" s="7"/>
      <c r="H712" s="12"/>
      <c r="J712" s="12"/>
      <c r="P712"/>
    </row>
    <row r="713" spans="1:16" ht="15.75" customHeight="1" x14ac:dyDescent="0.2">
      <c r="A713" s="3"/>
      <c r="E713" s="7"/>
      <c r="H713" s="12"/>
      <c r="J713" s="12"/>
      <c r="P713"/>
    </row>
    <row r="714" spans="1:16" ht="15.75" customHeight="1" x14ac:dyDescent="0.2">
      <c r="A714" s="3"/>
      <c r="E714" s="7"/>
      <c r="H714" s="12"/>
      <c r="J714" s="12"/>
      <c r="P714"/>
    </row>
    <row r="715" spans="1:16" ht="15.75" customHeight="1" x14ac:dyDescent="0.2">
      <c r="A715" s="3"/>
      <c r="E715" s="7"/>
      <c r="H715" s="12"/>
      <c r="J715" s="12"/>
      <c r="P715"/>
    </row>
    <row r="716" spans="1:16" ht="15.75" customHeight="1" x14ac:dyDescent="0.2">
      <c r="A716" s="3"/>
      <c r="E716" s="7"/>
      <c r="H716" s="12"/>
      <c r="J716" s="12"/>
      <c r="P716"/>
    </row>
    <row r="717" spans="1:16" ht="15.75" customHeight="1" x14ac:dyDescent="0.2">
      <c r="A717" s="3"/>
      <c r="E717" s="7"/>
      <c r="H717" s="12"/>
      <c r="J717" s="12"/>
      <c r="P717"/>
    </row>
    <row r="718" spans="1:16" ht="15.75" customHeight="1" x14ac:dyDescent="0.2">
      <c r="A718" s="3"/>
      <c r="E718" s="7"/>
      <c r="H718" s="12"/>
      <c r="J718" s="12"/>
      <c r="P718"/>
    </row>
    <row r="719" spans="1:16" ht="15.75" customHeight="1" x14ac:dyDescent="0.2">
      <c r="A719" s="3"/>
      <c r="E719" s="7"/>
      <c r="H719" s="12"/>
      <c r="J719" s="12"/>
      <c r="P719"/>
    </row>
    <row r="720" spans="1:16" ht="15.75" customHeight="1" x14ac:dyDescent="0.2">
      <c r="A720" s="3"/>
      <c r="E720" s="7"/>
      <c r="H720" s="12"/>
      <c r="J720" s="12"/>
      <c r="P720"/>
    </row>
    <row r="721" spans="1:16" ht="15.75" customHeight="1" x14ac:dyDescent="0.2">
      <c r="A721" s="3"/>
      <c r="E721" s="7"/>
      <c r="H721" s="12"/>
      <c r="J721" s="12"/>
      <c r="P721"/>
    </row>
    <row r="722" spans="1:16" ht="15.75" customHeight="1" x14ac:dyDescent="0.2">
      <c r="A722" s="3"/>
      <c r="E722" s="7"/>
      <c r="H722" s="12"/>
      <c r="J722" s="12"/>
      <c r="P722"/>
    </row>
    <row r="723" spans="1:16" ht="15.75" customHeight="1" x14ac:dyDescent="0.2">
      <c r="A723" s="3"/>
      <c r="E723" s="7"/>
      <c r="H723" s="12"/>
      <c r="J723" s="12"/>
      <c r="P723"/>
    </row>
    <row r="724" spans="1:16" ht="15.75" customHeight="1" x14ac:dyDescent="0.2">
      <c r="A724" s="3"/>
      <c r="E724" s="7"/>
      <c r="H724" s="12"/>
      <c r="J724" s="12"/>
      <c r="P724"/>
    </row>
    <row r="725" spans="1:16" ht="15.75" customHeight="1" x14ac:dyDescent="0.2">
      <c r="A725" s="3"/>
      <c r="E725" s="7"/>
      <c r="H725" s="12"/>
      <c r="J725" s="12"/>
      <c r="P725"/>
    </row>
    <row r="726" spans="1:16" ht="15.75" customHeight="1" x14ac:dyDescent="0.2">
      <c r="A726" s="3"/>
      <c r="E726" s="7"/>
      <c r="H726" s="12"/>
      <c r="J726" s="12"/>
      <c r="P726"/>
    </row>
    <row r="727" spans="1:16" ht="15.75" customHeight="1" x14ac:dyDescent="0.2">
      <c r="A727" s="3"/>
      <c r="E727" s="7"/>
      <c r="H727" s="12"/>
      <c r="J727" s="12"/>
      <c r="P727"/>
    </row>
    <row r="728" spans="1:16" ht="15.75" customHeight="1" x14ac:dyDescent="0.2">
      <c r="A728" s="3"/>
      <c r="E728" s="7"/>
      <c r="H728" s="12"/>
      <c r="J728" s="12"/>
      <c r="P728"/>
    </row>
    <row r="729" spans="1:16" ht="15.75" customHeight="1" x14ac:dyDescent="0.2">
      <c r="A729" s="3"/>
      <c r="E729" s="7"/>
      <c r="H729" s="12"/>
      <c r="J729" s="12"/>
      <c r="P729"/>
    </row>
    <row r="730" spans="1:16" ht="15.75" customHeight="1" x14ac:dyDescent="0.2">
      <c r="A730" s="3"/>
      <c r="E730" s="7"/>
      <c r="H730" s="12"/>
      <c r="J730" s="12"/>
      <c r="P730"/>
    </row>
    <row r="731" spans="1:16" ht="15.75" customHeight="1" x14ac:dyDescent="0.2">
      <c r="A731" s="3"/>
      <c r="E731" s="7"/>
      <c r="H731" s="12"/>
      <c r="J731" s="12"/>
      <c r="P731"/>
    </row>
    <row r="732" spans="1:16" ht="15.75" customHeight="1" x14ac:dyDescent="0.2">
      <c r="A732" s="3"/>
      <c r="E732" s="7"/>
      <c r="H732" s="12"/>
      <c r="J732" s="12"/>
      <c r="P732"/>
    </row>
    <row r="733" spans="1:16" ht="15.75" customHeight="1" x14ac:dyDescent="0.2">
      <c r="A733" s="3"/>
      <c r="E733" s="7"/>
      <c r="H733" s="12"/>
      <c r="J733" s="12"/>
      <c r="P733"/>
    </row>
    <row r="734" spans="1:16" ht="15.75" customHeight="1" x14ac:dyDescent="0.2">
      <c r="A734" s="3"/>
      <c r="E734" s="7"/>
      <c r="H734" s="12"/>
      <c r="J734" s="12"/>
      <c r="P734"/>
    </row>
    <row r="735" spans="1:16" ht="15.75" customHeight="1" x14ac:dyDescent="0.2">
      <c r="A735" s="3"/>
      <c r="E735" s="7"/>
      <c r="H735" s="12"/>
      <c r="J735" s="12"/>
      <c r="P735"/>
    </row>
    <row r="736" spans="1:16" ht="15.75" customHeight="1" x14ac:dyDescent="0.2">
      <c r="A736" s="3"/>
      <c r="E736" s="7"/>
      <c r="H736" s="12"/>
      <c r="J736" s="12"/>
      <c r="P736"/>
    </row>
    <row r="737" spans="1:16" ht="15.75" customHeight="1" x14ac:dyDescent="0.2">
      <c r="A737" s="3"/>
      <c r="E737" s="7"/>
      <c r="H737" s="12"/>
      <c r="J737" s="12"/>
      <c r="P737"/>
    </row>
    <row r="738" spans="1:16" ht="15.75" customHeight="1" x14ac:dyDescent="0.2">
      <c r="A738" s="3"/>
      <c r="E738" s="7"/>
      <c r="H738" s="12"/>
      <c r="J738" s="12"/>
      <c r="P738"/>
    </row>
    <row r="739" spans="1:16" ht="15.75" customHeight="1" x14ac:dyDescent="0.2">
      <c r="A739" s="3"/>
      <c r="E739" s="7"/>
      <c r="H739" s="12"/>
      <c r="J739" s="12"/>
      <c r="P739"/>
    </row>
    <row r="740" spans="1:16" ht="15.75" customHeight="1" x14ac:dyDescent="0.2">
      <c r="A740" s="3"/>
      <c r="E740" s="7"/>
      <c r="H740" s="12"/>
      <c r="J740" s="12"/>
      <c r="P740"/>
    </row>
    <row r="741" spans="1:16" ht="15.75" customHeight="1" x14ac:dyDescent="0.2">
      <c r="A741" s="3"/>
      <c r="E741" s="7"/>
      <c r="H741" s="12"/>
      <c r="J741" s="12"/>
      <c r="P741"/>
    </row>
    <row r="742" spans="1:16" ht="15.75" customHeight="1" x14ac:dyDescent="0.2">
      <c r="A742" s="3"/>
      <c r="E742" s="7"/>
      <c r="H742" s="12"/>
      <c r="J742" s="12"/>
      <c r="P742"/>
    </row>
    <row r="743" spans="1:16" ht="15.75" customHeight="1" x14ac:dyDescent="0.2">
      <c r="A743" s="3"/>
      <c r="E743" s="7"/>
      <c r="H743" s="12"/>
      <c r="J743" s="12"/>
      <c r="P743"/>
    </row>
    <row r="744" spans="1:16" ht="15.75" customHeight="1" x14ac:dyDescent="0.2">
      <c r="A744" s="3"/>
      <c r="E744" s="7"/>
      <c r="H744" s="12"/>
      <c r="J744" s="12"/>
      <c r="P744"/>
    </row>
    <row r="745" spans="1:16" ht="15.75" customHeight="1" x14ac:dyDescent="0.2">
      <c r="A745" s="3"/>
      <c r="E745" s="7"/>
      <c r="H745" s="12"/>
      <c r="J745" s="12"/>
      <c r="P745"/>
    </row>
    <row r="746" spans="1:16" ht="15.75" customHeight="1" x14ac:dyDescent="0.2">
      <c r="A746" s="3"/>
      <c r="E746" s="7"/>
      <c r="H746" s="12"/>
      <c r="J746" s="12"/>
      <c r="P746"/>
    </row>
    <row r="747" spans="1:16" ht="15.75" customHeight="1" x14ac:dyDescent="0.2">
      <c r="A747" s="3"/>
      <c r="E747" s="7"/>
      <c r="H747" s="12"/>
      <c r="J747" s="12"/>
      <c r="P747"/>
    </row>
    <row r="748" spans="1:16" ht="15.75" customHeight="1" x14ac:dyDescent="0.2">
      <c r="A748" s="3"/>
      <c r="E748" s="7"/>
      <c r="H748" s="12"/>
      <c r="J748" s="12"/>
      <c r="P748"/>
    </row>
    <row r="749" spans="1:16" ht="15.75" customHeight="1" x14ac:dyDescent="0.2">
      <c r="A749" s="3"/>
      <c r="E749" s="7"/>
      <c r="H749" s="12"/>
      <c r="J749" s="12"/>
      <c r="P749"/>
    </row>
    <row r="750" spans="1:16" ht="15.75" customHeight="1" x14ac:dyDescent="0.2">
      <c r="A750" s="3"/>
      <c r="E750" s="7"/>
      <c r="H750" s="12"/>
      <c r="J750" s="12"/>
      <c r="P750"/>
    </row>
    <row r="751" spans="1:16" ht="15.75" customHeight="1" x14ac:dyDescent="0.2">
      <c r="A751" s="3"/>
      <c r="E751" s="7"/>
      <c r="H751" s="12"/>
      <c r="J751" s="12"/>
      <c r="P751"/>
    </row>
    <row r="752" spans="1:16" ht="15.75" customHeight="1" x14ac:dyDescent="0.2">
      <c r="A752" s="3"/>
      <c r="E752" s="7"/>
      <c r="H752" s="12"/>
      <c r="J752" s="12"/>
      <c r="P752"/>
    </row>
    <row r="753" spans="1:16" ht="15.75" customHeight="1" x14ac:dyDescent="0.2">
      <c r="A753" s="3"/>
      <c r="E753" s="7"/>
      <c r="H753" s="12"/>
      <c r="J753" s="12"/>
      <c r="P753"/>
    </row>
    <row r="754" spans="1:16" ht="15.75" customHeight="1" x14ac:dyDescent="0.2">
      <c r="A754" s="3"/>
      <c r="E754" s="7"/>
      <c r="H754" s="12"/>
      <c r="J754" s="12"/>
      <c r="P754"/>
    </row>
    <row r="755" spans="1:16" ht="15.75" customHeight="1" x14ac:dyDescent="0.2">
      <c r="A755" s="3"/>
      <c r="E755" s="7"/>
      <c r="H755" s="12"/>
      <c r="J755" s="12"/>
      <c r="P755"/>
    </row>
    <row r="756" spans="1:16" ht="15.75" customHeight="1" x14ac:dyDescent="0.2">
      <c r="A756" s="3"/>
      <c r="E756" s="7"/>
      <c r="H756" s="12"/>
      <c r="J756" s="12"/>
      <c r="P756"/>
    </row>
    <row r="757" spans="1:16" ht="15.75" customHeight="1" x14ac:dyDescent="0.2">
      <c r="A757" s="3"/>
      <c r="E757" s="7"/>
      <c r="H757" s="12"/>
      <c r="J757" s="12"/>
      <c r="P757"/>
    </row>
    <row r="758" spans="1:16" ht="15.75" customHeight="1" x14ac:dyDescent="0.2">
      <c r="A758" s="3"/>
      <c r="E758" s="7"/>
      <c r="H758" s="12"/>
      <c r="J758" s="12"/>
      <c r="P758"/>
    </row>
    <row r="759" spans="1:16" ht="15.75" customHeight="1" x14ac:dyDescent="0.2">
      <c r="A759" s="3"/>
      <c r="E759" s="7"/>
      <c r="H759" s="12"/>
      <c r="J759" s="12"/>
      <c r="P759"/>
    </row>
    <row r="760" spans="1:16" ht="15.75" customHeight="1" x14ac:dyDescent="0.2">
      <c r="A760" s="3"/>
      <c r="E760" s="7"/>
      <c r="H760" s="12"/>
      <c r="J760" s="12"/>
      <c r="P760"/>
    </row>
    <row r="761" spans="1:16" ht="15.75" customHeight="1" x14ac:dyDescent="0.2">
      <c r="A761" s="3"/>
      <c r="E761" s="7"/>
      <c r="H761" s="12"/>
      <c r="J761" s="12"/>
      <c r="P761"/>
    </row>
    <row r="762" spans="1:16" ht="15.75" customHeight="1" x14ac:dyDescent="0.2">
      <c r="A762" s="3"/>
      <c r="E762" s="7"/>
      <c r="H762" s="12"/>
      <c r="J762" s="12"/>
      <c r="P762"/>
    </row>
    <row r="763" spans="1:16" ht="15.75" customHeight="1" x14ac:dyDescent="0.2">
      <c r="A763" s="3"/>
      <c r="E763" s="7"/>
      <c r="H763" s="12"/>
      <c r="J763" s="12"/>
      <c r="P763"/>
    </row>
    <row r="764" spans="1:16" ht="15.75" customHeight="1" x14ac:dyDescent="0.2">
      <c r="A764" s="3"/>
      <c r="E764" s="7"/>
      <c r="H764" s="12"/>
      <c r="J764" s="12"/>
      <c r="P764"/>
    </row>
    <row r="765" spans="1:16" ht="15.75" customHeight="1" x14ac:dyDescent="0.2">
      <c r="A765" s="3"/>
      <c r="E765" s="7"/>
      <c r="H765" s="12"/>
      <c r="J765" s="12"/>
      <c r="P765"/>
    </row>
    <row r="766" spans="1:16" ht="15.75" customHeight="1" x14ac:dyDescent="0.2">
      <c r="A766" s="3"/>
      <c r="E766" s="7"/>
      <c r="H766" s="12"/>
      <c r="J766" s="12"/>
      <c r="P766"/>
    </row>
    <row r="767" spans="1:16" ht="15.75" customHeight="1" x14ac:dyDescent="0.2">
      <c r="A767" s="3"/>
      <c r="E767" s="7"/>
      <c r="H767" s="12"/>
      <c r="J767" s="12"/>
      <c r="P767"/>
    </row>
    <row r="768" spans="1:16" ht="15.75" customHeight="1" x14ac:dyDescent="0.2">
      <c r="A768" s="3"/>
      <c r="E768" s="7"/>
      <c r="H768" s="12"/>
      <c r="J768" s="12"/>
      <c r="P768"/>
    </row>
    <row r="769" spans="1:16" ht="15.75" customHeight="1" x14ac:dyDescent="0.2">
      <c r="A769" s="3"/>
      <c r="E769" s="7"/>
      <c r="H769" s="12"/>
      <c r="J769" s="12"/>
      <c r="P769"/>
    </row>
    <row r="770" spans="1:16" ht="15.75" customHeight="1" x14ac:dyDescent="0.2">
      <c r="A770" s="3"/>
      <c r="E770" s="7"/>
      <c r="H770" s="12"/>
      <c r="J770" s="12"/>
      <c r="P770"/>
    </row>
    <row r="771" spans="1:16" ht="15.75" customHeight="1" x14ac:dyDescent="0.2">
      <c r="A771" s="3"/>
      <c r="E771" s="7"/>
      <c r="H771" s="12"/>
      <c r="J771" s="12"/>
      <c r="P771"/>
    </row>
    <row r="772" spans="1:16" ht="15.75" customHeight="1" x14ac:dyDescent="0.2">
      <c r="A772" s="3"/>
      <c r="E772" s="7"/>
      <c r="H772" s="12"/>
      <c r="J772" s="12"/>
      <c r="P772"/>
    </row>
    <row r="773" spans="1:16" ht="15.75" customHeight="1" x14ac:dyDescent="0.2">
      <c r="A773" s="3"/>
      <c r="E773" s="7"/>
      <c r="H773" s="12"/>
      <c r="J773" s="12"/>
      <c r="P773"/>
    </row>
    <row r="774" spans="1:16" ht="15.75" customHeight="1" x14ac:dyDescent="0.2">
      <c r="A774" s="3"/>
      <c r="E774" s="7"/>
      <c r="H774" s="12"/>
      <c r="J774" s="12"/>
      <c r="P774"/>
    </row>
    <row r="775" spans="1:16" ht="15.75" customHeight="1" x14ac:dyDescent="0.2">
      <c r="A775" s="3"/>
      <c r="E775" s="7"/>
      <c r="H775" s="12"/>
      <c r="J775" s="12"/>
      <c r="P775"/>
    </row>
    <row r="776" spans="1:16" ht="15.75" customHeight="1" x14ac:dyDescent="0.2">
      <c r="A776" s="3"/>
      <c r="E776" s="7"/>
      <c r="H776" s="12"/>
      <c r="J776" s="12"/>
      <c r="P776"/>
    </row>
    <row r="777" spans="1:16" ht="15.75" customHeight="1" x14ac:dyDescent="0.2">
      <c r="A777" s="3"/>
      <c r="E777" s="7"/>
      <c r="H777" s="12"/>
      <c r="J777" s="12"/>
      <c r="P777"/>
    </row>
    <row r="778" spans="1:16" ht="15.75" customHeight="1" x14ac:dyDescent="0.2">
      <c r="A778" s="3"/>
      <c r="E778" s="7"/>
      <c r="H778" s="12"/>
      <c r="J778" s="12"/>
      <c r="P778"/>
    </row>
    <row r="779" spans="1:16" ht="15.75" customHeight="1" x14ac:dyDescent="0.2">
      <c r="A779" s="3"/>
      <c r="E779" s="7"/>
      <c r="H779" s="12"/>
      <c r="J779" s="12"/>
      <c r="P779"/>
    </row>
    <row r="780" spans="1:16" ht="15.75" customHeight="1" x14ac:dyDescent="0.2">
      <c r="A780" s="3"/>
      <c r="E780" s="7"/>
      <c r="H780" s="12"/>
      <c r="J780" s="12"/>
      <c r="P780"/>
    </row>
    <row r="781" spans="1:16" ht="15.75" customHeight="1" x14ac:dyDescent="0.2">
      <c r="A781" s="3"/>
      <c r="E781" s="7"/>
      <c r="H781" s="12"/>
      <c r="J781" s="12"/>
      <c r="P781"/>
    </row>
    <row r="782" spans="1:16" ht="15.75" customHeight="1" x14ac:dyDescent="0.2">
      <c r="A782" s="3"/>
      <c r="E782" s="7"/>
      <c r="H782" s="12"/>
      <c r="J782" s="12"/>
      <c r="P782"/>
    </row>
    <row r="783" spans="1:16" ht="15.75" customHeight="1" x14ac:dyDescent="0.2">
      <c r="A783" s="3"/>
      <c r="E783" s="7"/>
      <c r="H783" s="12"/>
      <c r="J783" s="12"/>
      <c r="P783"/>
    </row>
    <row r="784" spans="1:16" ht="15.75" customHeight="1" x14ac:dyDescent="0.2">
      <c r="A784" s="3"/>
      <c r="E784" s="7"/>
      <c r="H784" s="12"/>
      <c r="J784" s="12"/>
      <c r="P784"/>
    </row>
    <row r="785" spans="1:16" ht="15.75" customHeight="1" x14ac:dyDescent="0.2">
      <c r="A785" s="3"/>
      <c r="E785" s="7"/>
      <c r="H785" s="12"/>
      <c r="J785" s="12"/>
      <c r="P785"/>
    </row>
    <row r="786" spans="1:16" ht="15.75" customHeight="1" x14ac:dyDescent="0.2">
      <c r="A786" s="3"/>
      <c r="E786" s="7"/>
      <c r="H786" s="12"/>
      <c r="J786" s="12"/>
      <c r="P786"/>
    </row>
    <row r="787" spans="1:16" ht="15.75" customHeight="1" x14ac:dyDescent="0.2">
      <c r="A787" s="3"/>
      <c r="E787" s="7"/>
      <c r="H787" s="12"/>
      <c r="J787" s="12"/>
      <c r="P787"/>
    </row>
    <row r="788" spans="1:16" ht="15.75" customHeight="1" x14ac:dyDescent="0.2">
      <c r="A788" s="3"/>
      <c r="E788" s="7"/>
      <c r="H788" s="12"/>
      <c r="J788" s="12"/>
      <c r="P788"/>
    </row>
    <row r="789" spans="1:16" ht="15.75" customHeight="1" x14ac:dyDescent="0.2">
      <c r="A789" s="3"/>
      <c r="E789" s="7"/>
      <c r="H789" s="12"/>
      <c r="J789" s="12"/>
      <c r="P789"/>
    </row>
    <row r="790" spans="1:16" ht="15.75" customHeight="1" x14ac:dyDescent="0.2">
      <c r="A790" s="3"/>
      <c r="E790" s="7"/>
      <c r="H790" s="12"/>
      <c r="J790" s="12"/>
      <c r="P790"/>
    </row>
    <row r="791" spans="1:16" ht="15.75" customHeight="1" x14ac:dyDescent="0.2">
      <c r="A791" s="3"/>
      <c r="E791" s="7"/>
      <c r="H791" s="12"/>
      <c r="J791" s="12"/>
      <c r="P791"/>
    </row>
    <row r="792" spans="1:16" ht="15.75" customHeight="1" x14ac:dyDescent="0.2">
      <c r="A792" s="3"/>
      <c r="E792" s="7"/>
      <c r="H792" s="12"/>
      <c r="J792" s="12"/>
      <c r="P792"/>
    </row>
    <row r="793" spans="1:16" ht="15.75" customHeight="1" x14ac:dyDescent="0.2">
      <c r="A793" s="3"/>
      <c r="E793" s="7"/>
      <c r="H793" s="12"/>
      <c r="J793" s="12"/>
      <c r="P793"/>
    </row>
    <row r="794" spans="1:16" ht="15.75" customHeight="1" x14ac:dyDescent="0.2">
      <c r="A794" s="3"/>
      <c r="E794" s="7"/>
      <c r="H794" s="12"/>
      <c r="J794" s="12"/>
      <c r="P794"/>
    </row>
    <row r="795" spans="1:16" ht="15.75" customHeight="1" x14ac:dyDescent="0.2">
      <c r="A795" s="3"/>
      <c r="E795" s="7"/>
      <c r="H795" s="12"/>
      <c r="J795" s="12"/>
      <c r="P795"/>
    </row>
    <row r="796" spans="1:16" ht="15.75" customHeight="1" x14ac:dyDescent="0.2">
      <c r="A796" s="3"/>
      <c r="E796" s="7"/>
      <c r="H796" s="12"/>
      <c r="J796" s="12"/>
      <c r="P796"/>
    </row>
    <row r="797" spans="1:16" ht="15.75" customHeight="1" x14ac:dyDescent="0.2">
      <c r="A797" s="3"/>
      <c r="E797" s="7"/>
      <c r="H797" s="12"/>
      <c r="J797" s="12"/>
      <c r="P797"/>
    </row>
    <row r="798" spans="1:16" ht="15.75" customHeight="1" x14ac:dyDescent="0.2">
      <c r="A798" s="3"/>
      <c r="E798" s="7"/>
      <c r="H798" s="12"/>
      <c r="J798" s="12"/>
      <c r="P798"/>
    </row>
    <row r="799" spans="1:16" ht="15.75" customHeight="1" x14ac:dyDescent="0.2">
      <c r="A799" s="3"/>
      <c r="E799" s="7"/>
      <c r="H799" s="12"/>
      <c r="J799" s="12"/>
      <c r="P799"/>
    </row>
    <row r="800" spans="1:16" ht="15.75" customHeight="1" x14ac:dyDescent="0.2">
      <c r="A800" s="3"/>
      <c r="E800" s="7"/>
      <c r="H800" s="12"/>
      <c r="J800" s="12"/>
      <c r="P800"/>
    </row>
    <row r="801" spans="1:16" ht="15.75" customHeight="1" x14ac:dyDescent="0.2">
      <c r="A801" s="3"/>
      <c r="E801" s="7"/>
      <c r="H801" s="12"/>
      <c r="J801" s="12"/>
      <c r="P801"/>
    </row>
    <row r="802" spans="1:16" ht="15.75" customHeight="1" x14ac:dyDescent="0.2">
      <c r="A802" s="3"/>
      <c r="E802" s="7"/>
      <c r="H802" s="12"/>
      <c r="J802" s="12"/>
      <c r="P802"/>
    </row>
    <row r="803" spans="1:16" ht="15.75" customHeight="1" x14ac:dyDescent="0.2">
      <c r="A803" s="3"/>
      <c r="E803" s="7"/>
      <c r="H803" s="12"/>
      <c r="J803" s="12"/>
      <c r="P803"/>
    </row>
    <row r="804" spans="1:16" ht="15.75" customHeight="1" x14ac:dyDescent="0.2">
      <c r="A804" s="3"/>
      <c r="E804" s="7"/>
      <c r="H804" s="12"/>
      <c r="J804" s="12"/>
      <c r="P804"/>
    </row>
    <row r="805" spans="1:16" ht="15.75" customHeight="1" x14ac:dyDescent="0.2">
      <c r="A805" s="3"/>
      <c r="E805" s="7"/>
      <c r="H805" s="12"/>
      <c r="J805" s="12"/>
      <c r="P805"/>
    </row>
    <row r="806" spans="1:16" ht="15.75" customHeight="1" x14ac:dyDescent="0.2">
      <c r="A806" s="3"/>
      <c r="E806" s="7"/>
      <c r="H806" s="12"/>
      <c r="J806" s="12"/>
      <c r="P806"/>
    </row>
    <row r="807" spans="1:16" ht="15.75" customHeight="1" x14ac:dyDescent="0.2">
      <c r="A807" s="3"/>
      <c r="E807" s="7"/>
      <c r="H807" s="12"/>
      <c r="J807" s="12"/>
      <c r="P807"/>
    </row>
    <row r="808" spans="1:16" ht="15.75" customHeight="1" x14ac:dyDescent="0.2">
      <c r="A808" s="3"/>
      <c r="E808" s="7"/>
      <c r="H808" s="12"/>
      <c r="J808" s="12"/>
      <c r="P808"/>
    </row>
    <row r="809" spans="1:16" ht="15.75" customHeight="1" x14ac:dyDescent="0.2">
      <c r="A809" s="3"/>
      <c r="E809" s="7"/>
      <c r="H809" s="12"/>
      <c r="J809" s="12"/>
      <c r="P809"/>
    </row>
    <row r="810" spans="1:16" ht="15.75" customHeight="1" x14ac:dyDescent="0.2">
      <c r="A810" s="3"/>
      <c r="E810" s="7"/>
      <c r="H810" s="12"/>
      <c r="J810" s="12"/>
      <c r="P810"/>
    </row>
    <row r="811" spans="1:16" ht="15.75" customHeight="1" x14ac:dyDescent="0.2">
      <c r="A811" s="3"/>
      <c r="E811" s="7"/>
      <c r="H811" s="12"/>
      <c r="J811" s="12"/>
      <c r="P811"/>
    </row>
    <row r="812" spans="1:16" ht="15.75" customHeight="1" x14ac:dyDescent="0.2">
      <c r="A812" s="3"/>
      <c r="E812" s="7"/>
      <c r="H812" s="12"/>
      <c r="J812" s="12"/>
      <c r="P812"/>
    </row>
    <row r="813" spans="1:16" ht="15.75" customHeight="1" x14ac:dyDescent="0.2">
      <c r="A813" s="3"/>
      <c r="E813" s="7"/>
      <c r="H813" s="12"/>
      <c r="J813" s="12"/>
      <c r="P813"/>
    </row>
    <row r="814" spans="1:16" ht="15.75" customHeight="1" x14ac:dyDescent="0.2">
      <c r="A814" s="3"/>
      <c r="E814" s="7"/>
      <c r="H814" s="12"/>
      <c r="J814" s="12"/>
      <c r="P814"/>
    </row>
    <row r="815" spans="1:16" ht="15.75" customHeight="1" x14ac:dyDescent="0.2">
      <c r="A815" s="3"/>
      <c r="E815" s="7"/>
      <c r="H815" s="12"/>
      <c r="J815" s="12"/>
      <c r="P815"/>
    </row>
    <row r="816" spans="1:16" ht="15.75" customHeight="1" x14ac:dyDescent="0.2">
      <c r="A816" s="3"/>
      <c r="E816" s="7"/>
      <c r="H816" s="12"/>
      <c r="J816" s="12"/>
      <c r="P816"/>
    </row>
    <row r="817" spans="1:16" ht="15.75" customHeight="1" x14ac:dyDescent="0.2">
      <c r="A817" s="3"/>
      <c r="E817" s="7"/>
      <c r="H817" s="12"/>
      <c r="J817" s="12"/>
      <c r="P817"/>
    </row>
    <row r="818" spans="1:16" ht="15.75" customHeight="1" x14ac:dyDescent="0.2">
      <c r="A818" s="3"/>
      <c r="E818" s="7"/>
      <c r="H818" s="12"/>
      <c r="J818" s="12"/>
      <c r="P818"/>
    </row>
    <row r="819" spans="1:16" ht="15.75" customHeight="1" x14ac:dyDescent="0.2">
      <c r="A819" s="3"/>
      <c r="E819" s="7"/>
      <c r="H819" s="12"/>
      <c r="J819" s="12"/>
      <c r="P819"/>
    </row>
    <row r="820" spans="1:16" ht="15.75" customHeight="1" x14ac:dyDescent="0.2">
      <c r="A820" s="3"/>
      <c r="E820" s="7"/>
      <c r="H820" s="12"/>
      <c r="J820" s="12"/>
      <c r="P820"/>
    </row>
    <row r="821" spans="1:16" ht="15.75" customHeight="1" x14ac:dyDescent="0.2">
      <c r="A821" s="3"/>
      <c r="E821" s="7"/>
      <c r="H821" s="12"/>
      <c r="J821" s="12"/>
      <c r="P821"/>
    </row>
    <row r="822" spans="1:16" ht="15.75" customHeight="1" x14ac:dyDescent="0.2">
      <c r="A822" s="3"/>
      <c r="E822" s="7"/>
      <c r="H822" s="12"/>
      <c r="J822" s="12"/>
      <c r="P822"/>
    </row>
    <row r="823" spans="1:16" ht="15.75" customHeight="1" x14ac:dyDescent="0.2">
      <c r="A823" s="3"/>
      <c r="E823" s="7"/>
      <c r="H823" s="12"/>
      <c r="J823" s="12"/>
      <c r="P823"/>
    </row>
    <row r="824" spans="1:16" ht="15.75" customHeight="1" x14ac:dyDescent="0.2">
      <c r="A824" s="3"/>
      <c r="E824" s="7"/>
      <c r="H824" s="12"/>
      <c r="J824" s="12"/>
      <c r="P824"/>
    </row>
    <row r="825" spans="1:16" ht="15.75" customHeight="1" x14ac:dyDescent="0.2">
      <c r="A825" s="3"/>
      <c r="E825" s="7"/>
      <c r="H825" s="12"/>
      <c r="J825" s="12"/>
      <c r="P825"/>
    </row>
    <row r="826" spans="1:16" ht="15.75" customHeight="1" x14ac:dyDescent="0.2">
      <c r="A826" s="3"/>
      <c r="E826" s="7"/>
      <c r="H826" s="12"/>
      <c r="J826" s="12"/>
      <c r="P826"/>
    </row>
    <row r="827" spans="1:16" ht="15.75" customHeight="1" x14ac:dyDescent="0.2">
      <c r="A827" s="3"/>
      <c r="E827" s="7"/>
      <c r="H827" s="12"/>
      <c r="J827" s="12"/>
      <c r="P827"/>
    </row>
    <row r="828" spans="1:16" ht="15.75" customHeight="1" x14ac:dyDescent="0.2">
      <c r="A828" s="3"/>
      <c r="E828" s="7"/>
      <c r="H828" s="12"/>
      <c r="J828" s="12"/>
      <c r="P828"/>
    </row>
    <row r="829" spans="1:16" ht="15.75" customHeight="1" x14ac:dyDescent="0.2">
      <c r="A829" s="3"/>
      <c r="E829" s="7"/>
      <c r="H829" s="12"/>
      <c r="J829" s="12"/>
      <c r="P829"/>
    </row>
    <row r="830" spans="1:16" ht="15.75" customHeight="1" x14ac:dyDescent="0.2">
      <c r="A830" s="3"/>
      <c r="E830" s="7"/>
      <c r="H830" s="12"/>
      <c r="J830" s="12"/>
      <c r="P830"/>
    </row>
    <row r="831" spans="1:16" ht="15.75" customHeight="1" x14ac:dyDescent="0.2">
      <c r="A831" s="3"/>
      <c r="E831" s="7"/>
      <c r="H831" s="12"/>
      <c r="J831" s="12"/>
      <c r="P831"/>
    </row>
    <row r="832" spans="1:16" ht="15.75" customHeight="1" x14ac:dyDescent="0.2">
      <c r="A832" s="3"/>
      <c r="E832" s="7"/>
      <c r="H832" s="12"/>
      <c r="J832" s="12"/>
      <c r="P832"/>
    </row>
    <row r="833" spans="1:16" ht="15.75" customHeight="1" x14ac:dyDescent="0.2">
      <c r="A833" s="3"/>
      <c r="E833" s="7"/>
      <c r="H833" s="12"/>
      <c r="J833" s="12"/>
      <c r="P833"/>
    </row>
    <row r="834" spans="1:16" ht="15.75" customHeight="1" x14ac:dyDescent="0.2">
      <c r="A834" s="3"/>
      <c r="E834" s="7"/>
      <c r="H834" s="12"/>
      <c r="J834" s="12"/>
      <c r="P834"/>
    </row>
    <row r="835" spans="1:16" ht="15.75" customHeight="1" x14ac:dyDescent="0.2">
      <c r="A835" s="3"/>
      <c r="E835" s="7"/>
      <c r="H835" s="12"/>
      <c r="J835" s="12"/>
      <c r="P835"/>
    </row>
    <row r="836" spans="1:16" ht="15.75" customHeight="1" x14ac:dyDescent="0.2">
      <c r="A836" s="3"/>
      <c r="E836" s="7"/>
      <c r="H836" s="12"/>
      <c r="J836" s="12"/>
      <c r="P836"/>
    </row>
    <row r="837" spans="1:16" ht="15.75" customHeight="1" x14ac:dyDescent="0.2">
      <c r="A837" s="3"/>
      <c r="E837" s="7"/>
      <c r="H837" s="12"/>
      <c r="J837" s="12"/>
      <c r="P837"/>
    </row>
    <row r="838" spans="1:16" ht="15.75" customHeight="1" x14ac:dyDescent="0.2">
      <c r="A838" s="3"/>
      <c r="E838" s="7"/>
      <c r="H838" s="12"/>
      <c r="J838" s="12"/>
      <c r="P838"/>
    </row>
    <row r="839" spans="1:16" ht="15.75" customHeight="1" x14ac:dyDescent="0.2">
      <c r="A839" s="3"/>
      <c r="E839" s="7"/>
      <c r="H839" s="12"/>
      <c r="J839" s="12"/>
      <c r="P839"/>
    </row>
    <row r="840" spans="1:16" ht="15.75" customHeight="1" x14ac:dyDescent="0.2">
      <c r="A840" s="3"/>
      <c r="E840" s="7"/>
      <c r="H840" s="12"/>
      <c r="J840" s="12"/>
      <c r="P840"/>
    </row>
    <row r="841" spans="1:16" ht="15.75" customHeight="1" x14ac:dyDescent="0.2">
      <c r="A841" s="3"/>
      <c r="E841" s="7"/>
      <c r="H841" s="12"/>
      <c r="J841" s="12"/>
      <c r="P841"/>
    </row>
    <row r="842" spans="1:16" ht="15.75" customHeight="1" x14ac:dyDescent="0.2">
      <c r="A842" s="3"/>
      <c r="E842" s="7"/>
      <c r="H842" s="12"/>
      <c r="J842" s="12"/>
      <c r="P842"/>
    </row>
    <row r="843" spans="1:16" ht="15.75" customHeight="1" x14ac:dyDescent="0.2">
      <c r="A843" s="3"/>
      <c r="E843" s="7"/>
      <c r="H843" s="12"/>
      <c r="J843" s="12"/>
      <c r="P843"/>
    </row>
    <row r="844" spans="1:16" ht="15.75" customHeight="1" x14ac:dyDescent="0.2">
      <c r="A844" s="3"/>
      <c r="E844" s="7"/>
      <c r="H844" s="12"/>
      <c r="J844" s="12"/>
      <c r="P844"/>
    </row>
    <row r="845" spans="1:16" ht="15.75" customHeight="1" x14ac:dyDescent="0.2">
      <c r="A845" s="3"/>
      <c r="E845" s="7"/>
      <c r="H845" s="12"/>
      <c r="J845" s="12"/>
      <c r="P845"/>
    </row>
    <row r="846" spans="1:16" ht="15.75" customHeight="1" x14ac:dyDescent="0.2">
      <c r="A846" s="3"/>
      <c r="E846" s="7"/>
      <c r="H846" s="12"/>
      <c r="J846" s="12"/>
      <c r="P846"/>
    </row>
    <row r="847" spans="1:16" ht="15.75" customHeight="1" x14ac:dyDescent="0.2">
      <c r="A847" s="3"/>
      <c r="E847" s="7"/>
      <c r="H847" s="12"/>
      <c r="J847" s="12"/>
      <c r="P847"/>
    </row>
    <row r="848" spans="1:16" ht="15.75" customHeight="1" x14ac:dyDescent="0.2">
      <c r="A848" s="3"/>
      <c r="E848" s="7"/>
      <c r="H848" s="12"/>
      <c r="J848" s="12"/>
      <c r="P848"/>
    </row>
    <row r="849" spans="1:16" ht="15.75" customHeight="1" x14ac:dyDescent="0.2">
      <c r="A849" s="3"/>
      <c r="E849" s="7"/>
      <c r="H849" s="12"/>
      <c r="J849" s="12"/>
      <c r="P849"/>
    </row>
    <row r="850" spans="1:16" ht="15.75" customHeight="1" x14ac:dyDescent="0.2">
      <c r="A850" s="3"/>
      <c r="E850" s="7"/>
      <c r="H850" s="12"/>
      <c r="J850" s="12"/>
      <c r="P850"/>
    </row>
    <row r="851" spans="1:16" ht="15.75" customHeight="1" x14ac:dyDescent="0.2">
      <c r="A851" s="3"/>
      <c r="E851" s="7"/>
      <c r="H851" s="12"/>
      <c r="J851" s="12"/>
      <c r="P851"/>
    </row>
    <row r="852" spans="1:16" ht="15.75" customHeight="1" x14ac:dyDescent="0.2">
      <c r="A852" s="3"/>
      <c r="E852" s="7"/>
      <c r="H852" s="12"/>
      <c r="J852" s="12"/>
      <c r="P852"/>
    </row>
    <row r="853" spans="1:16" ht="15.75" customHeight="1" x14ac:dyDescent="0.2">
      <c r="A853" s="3"/>
      <c r="E853" s="7"/>
      <c r="H853" s="12"/>
      <c r="J853" s="12"/>
      <c r="P853"/>
    </row>
    <row r="854" spans="1:16" ht="15.75" customHeight="1" x14ac:dyDescent="0.2">
      <c r="A854" s="3"/>
      <c r="E854" s="7"/>
      <c r="H854" s="12"/>
      <c r="J854" s="12"/>
      <c r="P854"/>
    </row>
    <row r="855" spans="1:16" ht="15.75" customHeight="1" x14ac:dyDescent="0.2">
      <c r="A855" s="3"/>
      <c r="E855" s="7"/>
      <c r="H855" s="12"/>
      <c r="J855" s="12"/>
      <c r="P855"/>
    </row>
    <row r="856" spans="1:16" ht="15.75" customHeight="1" x14ac:dyDescent="0.2">
      <c r="A856" s="3"/>
      <c r="E856" s="7"/>
      <c r="H856" s="12"/>
      <c r="J856" s="12"/>
      <c r="P856"/>
    </row>
    <row r="857" spans="1:16" ht="15.75" customHeight="1" x14ac:dyDescent="0.2">
      <c r="A857" s="3"/>
      <c r="E857" s="7"/>
      <c r="H857" s="12"/>
      <c r="J857" s="12"/>
      <c r="P857"/>
    </row>
    <row r="858" spans="1:16" ht="15.75" customHeight="1" x14ac:dyDescent="0.2">
      <c r="A858" s="3"/>
      <c r="E858" s="7"/>
      <c r="H858" s="12"/>
      <c r="J858" s="12"/>
      <c r="P858"/>
    </row>
    <row r="859" spans="1:16" ht="15.75" customHeight="1" x14ac:dyDescent="0.2">
      <c r="A859" s="3"/>
      <c r="E859" s="7"/>
      <c r="H859" s="12"/>
      <c r="J859" s="12"/>
      <c r="P859"/>
    </row>
    <row r="860" spans="1:16" ht="15.75" customHeight="1" x14ac:dyDescent="0.2">
      <c r="A860" s="3"/>
      <c r="E860" s="7"/>
      <c r="H860" s="12"/>
      <c r="J860" s="12"/>
      <c r="P860"/>
    </row>
    <row r="861" spans="1:16" ht="15.75" customHeight="1" x14ac:dyDescent="0.2">
      <c r="A861" s="3"/>
      <c r="E861" s="7"/>
      <c r="H861" s="12"/>
      <c r="J861" s="12"/>
      <c r="P861"/>
    </row>
    <row r="862" spans="1:16" ht="15.75" customHeight="1" x14ac:dyDescent="0.2">
      <c r="A862" s="3"/>
      <c r="E862" s="7"/>
      <c r="H862" s="12"/>
      <c r="J862" s="12"/>
      <c r="P862"/>
    </row>
    <row r="863" spans="1:16" ht="15.75" customHeight="1" x14ac:dyDescent="0.2">
      <c r="A863" s="3"/>
      <c r="E863" s="7"/>
      <c r="H863" s="12"/>
      <c r="J863" s="12"/>
      <c r="P863"/>
    </row>
    <row r="864" spans="1:16" ht="15.75" customHeight="1" x14ac:dyDescent="0.2">
      <c r="A864" s="3"/>
      <c r="E864" s="7"/>
      <c r="H864" s="12"/>
      <c r="J864" s="12"/>
      <c r="P864"/>
    </row>
    <row r="865" spans="1:16" ht="15.75" customHeight="1" x14ac:dyDescent="0.2">
      <c r="A865" s="3"/>
      <c r="E865" s="7"/>
      <c r="H865" s="12"/>
      <c r="J865" s="12"/>
      <c r="P865"/>
    </row>
    <row r="866" spans="1:16" ht="15.75" customHeight="1" x14ac:dyDescent="0.2">
      <c r="A866" s="3"/>
      <c r="E866" s="7"/>
      <c r="H866" s="12"/>
      <c r="J866" s="12"/>
      <c r="P866"/>
    </row>
    <row r="867" spans="1:16" ht="15.75" customHeight="1" x14ac:dyDescent="0.2">
      <c r="A867" s="3"/>
      <c r="E867" s="7"/>
      <c r="H867" s="12"/>
      <c r="J867" s="12"/>
      <c r="P867"/>
    </row>
    <row r="868" spans="1:16" ht="15.75" customHeight="1" x14ac:dyDescent="0.2">
      <c r="A868" s="3"/>
      <c r="E868" s="7"/>
      <c r="H868" s="12"/>
      <c r="J868" s="12"/>
      <c r="P868"/>
    </row>
    <row r="869" spans="1:16" ht="15.75" customHeight="1" x14ac:dyDescent="0.2">
      <c r="A869" s="3"/>
      <c r="E869" s="7"/>
      <c r="H869" s="12"/>
      <c r="J869" s="12"/>
      <c r="P869"/>
    </row>
    <row r="870" spans="1:16" ht="15.75" customHeight="1" x14ac:dyDescent="0.2">
      <c r="A870" s="3"/>
      <c r="E870" s="7"/>
      <c r="H870" s="12"/>
      <c r="J870" s="12"/>
      <c r="P870"/>
    </row>
    <row r="871" spans="1:16" ht="15.75" customHeight="1" x14ac:dyDescent="0.2">
      <c r="A871" s="3"/>
      <c r="E871" s="7"/>
      <c r="H871" s="12"/>
      <c r="J871" s="12"/>
      <c r="P871"/>
    </row>
    <row r="872" spans="1:16" ht="15.75" customHeight="1" x14ac:dyDescent="0.2">
      <c r="A872" s="3"/>
      <c r="E872" s="7"/>
      <c r="H872" s="12"/>
      <c r="J872" s="12"/>
      <c r="P872"/>
    </row>
    <row r="873" spans="1:16" ht="15.75" customHeight="1" x14ac:dyDescent="0.2">
      <c r="A873" s="3"/>
      <c r="E873" s="7"/>
      <c r="H873" s="12"/>
      <c r="J873" s="12"/>
      <c r="P873"/>
    </row>
    <row r="874" spans="1:16" ht="15.75" customHeight="1" x14ac:dyDescent="0.2">
      <c r="A874" s="3"/>
      <c r="E874" s="7"/>
      <c r="H874" s="12"/>
      <c r="J874" s="12"/>
      <c r="P874"/>
    </row>
    <row r="875" spans="1:16" ht="15.75" customHeight="1" x14ac:dyDescent="0.2">
      <c r="A875" s="3"/>
      <c r="E875" s="7"/>
      <c r="H875" s="12"/>
      <c r="J875" s="12"/>
      <c r="P875"/>
    </row>
    <row r="876" spans="1:16" ht="15.75" customHeight="1" x14ac:dyDescent="0.2">
      <c r="A876" s="3"/>
      <c r="E876" s="7"/>
      <c r="H876" s="12"/>
      <c r="J876" s="12"/>
      <c r="P876"/>
    </row>
    <row r="877" spans="1:16" ht="15.75" customHeight="1" x14ac:dyDescent="0.2">
      <c r="A877" s="3"/>
      <c r="E877" s="7"/>
      <c r="H877" s="12"/>
      <c r="J877" s="12"/>
      <c r="P877"/>
    </row>
    <row r="878" spans="1:16" ht="15.75" customHeight="1" x14ac:dyDescent="0.2">
      <c r="A878" s="3"/>
      <c r="E878" s="7"/>
      <c r="H878" s="12"/>
      <c r="J878" s="12"/>
      <c r="P878"/>
    </row>
    <row r="879" spans="1:16" ht="15.75" customHeight="1" x14ac:dyDescent="0.2">
      <c r="A879" s="3"/>
      <c r="E879" s="7"/>
      <c r="H879" s="12"/>
      <c r="J879" s="12"/>
      <c r="P879"/>
    </row>
    <row r="880" spans="1:16" ht="15.75" customHeight="1" x14ac:dyDescent="0.2">
      <c r="A880" s="3"/>
      <c r="E880" s="7"/>
      <c r="H880" s="12"/>
      <c r="J880" s="12"/>
      <c r="P880"/>
    </row>
    <row r="881" spans="1:16" ht="15.75" customHeight="1" x14ac:dyDescent="0.2">
      <c r="A881" s="3"/>
      <c r="E881" s="7"/>
      <c r="H881" s="12"/>
      <c r="J881" s="12"/>
      <c r="P881"/>
    </row>
    <row r="882" spans="1:16" ht="15.75" customHeight="1" x14ac:dyDescent="0.2">
      <c r="A882" s="3"/>
      <c r="E882" s="7"/>
      <c r="H882" s="12"/>
      <c r="J882" s="12"/>
      <c r="P882"/>
    </row>
    <row r="883" spans="1:16" ht="15.75" customHeight="1" x14ac:dyDescent="0.2">
      <c r="A883" s="3"/>
      <c r="E883" s="7"/>
      <c r="H883" s="12"/>
      <c r="J883" s="12"/>
      <c r="P883"/>
    </row>
    <row r="884" spans="1:16" ht="15.75" customHeight="1" x14ac:dyDescent="0.2">
      <c r="A884" s="3"/>
      <c r="E884" s="7"/>
      <c r="H884" s="12"/>
      <c r="J884" s="12"/>
      <c r="P884"/>
    </row>
    <row r="885" spans="1:16" ht="15.75" customHeight="1" x14ac:dyDescent="0.2">
      <c r="A885" s="3"/>
      <c r="E885" s="7"/>
      <c r="H885" s="12"/>
      <c r="J885" s="12"/>
      <c r="P885"/>
    </row>
    <row r="886" spans="1:16" ht="15.75" customHeight="1" x14ac:dyDescent="0.2">
      <c r="A886" s="3"/>
      <c r="E886" s="7"/>
      <c r="H886" s="12"/>
      <c r="J886" s="12"/>
      <c r="P886"/>
    </row>
    <row r="887" spans="1:16" ht="15.75" customHeight="1" x14ac:dyDescent="0.2">
      <c r="A887" s="3"/>
      <c r="E887" s="7"/>
      <c r="H887" s="12"/>
      <c r="J887" s="12"/>
      <c r="P887"/>
    </row>
    <row r="888" spans="1:16" ht="15.75" customHeight="1" x14ac:dyDescent="0.2">
      <c r="A888" s="3"/>
      <c r="E888" s="7"/>
      <c r="H888" s="12"/>
      <c r="J888" s="12"/>
      <c r="P888"/>
    </row>
    <row r="889" spans="1:16" ht="15.75" customHeight="1" x14ac:dyDescent="0.2">
      <c r="A889" s="3"/>
      <c r="E889" s="7"/>
      <c r="H889" s="12"/>
      <c r="J889" s="12"/>
      <c r="P889"/>
    </row>
    <row r="890" spans="1:16" ht="15.75" customHeight="1" x14ac:dyDescent="0.2">
      <c r="A890" s="3"/>
      <c r="E890" s="7"/>
      <c r="H890" s="12"/>
      <c r="J890" s="12"/>
      <c r="P890"/>
    </row>
    <row r="891" spans="1:16" ht="15.75" customHeight="1" x14ac:dyDescent="0.2">
      <c r="A891" s="3"/>
      <c r="E891" s="7"/>
      <c r="H891" s="12"/>
      <c r="J891" s="12"/>
      <c r="P891"/>
    </row>
    <row r="892" spans="1:16" ht="15.75" customHeight="1" x14ac:dyDescent="0.2">
      <c r="A892" s="3"/>
      <c r="E892" s="7"/>
      <c r="H892" s="12"/>
      <c r="J892" s="12"/>
      <c r="P892"/>
    </row>
    <row r="893" spans="1:16" ht="15.75" customHeight="1" x14ac:dyDescent="0.2">
      <c r="A893" s="3"/>
      <c r="E893" s="7"/>
      <c r="H893" s="12"/>
      <c r="J893" s="12"/>
      <c r="P893"/>
    </row>
    <row r="894" spans="1:16" ht="15.75" customHeight="1" x14ac:dyDescent="0.2">
      <c r="A894" s="3"/>
      <c r="E894" s="7"/>
      <c r="H894" s="12"/>
      <c r="J894" s="12"/>
      <c r="P894"/>
    </row>
    <row r="895" spans="1:16" ht="15.75" customHeight="1" x14ac:dyDescent="0.2">
      <c r="A895" s="3"/>
      <c r="E895" s="7"/>
      <c r="H895" s="12"/>
      <c r="J895" s="12"/>
      <c r="P895"/>
    </row>
    <row r="896" spans="1:16" ht="15.75" customHeight="1" x14ac:dyDescent="0.2">
      <c r="A896" s="3"/>
      <c r="E896" s="7"/>
      <c r="H896" s="12"/>
      <c r="J896" s="12"/>
      <c r="P896"/>
    </row>
    <row r="897" spans="1:16" ht="15.75" customHeight="1" x14ac:dyDescent="0.2">
      <c r="A897" s="3"/>
      <c r="E897" s="7"/>
      <c r="H897" s="12"/>
      <c r="J897" s="12"/>
      <c r="P897"/>
    </row>
    <row r="898" spans="1:16" ht="15.75" customHeight="1" x14ac:dyDescent="0.2">
      <c r="A898" s="3"/>
      <c r="E898" s="7"/>
      <c r="H898" s="12"/>
      <c r="J898" s="12"/>
      <c r="P898"/>
    </row>
    <row r="899" spans="1:16" ht="15.75" customHeight="1" x14ac:dyDescent="0.2">
      <c r="A899" s="3"/>
      <c r="E899" s="7"/>
      <c r="H899" s="12"/>
      <c r="J899" s="12"/>
      <c r="P899"/>
    </row>
    <row r="900" spans="1:16" ht="15.75" customHeight="1" x14ac:dyDescent="0.2">
      <c r="A900" s="3"/>
      <c r="E900" s="7"/>
      <c r="H900" s="12"/>
      <c r="J900" s="12"/>
      <c r="P900"/>
    </row>
    <row r="901" spans="1:16" ht="15.75" customHeight="1" x14ac:dyDescent="0.2">
      <c r="A901" s="3"/>
      <c r="E901" s="7"/>
      <c r="H901" s="12"/>
      <c r="J901" s="12"/>
      <c r="P901"/>
    </row>
    <row r="902" spans="1:16" ht="15.75" customHeight="1" x14ac:dyDescent="0.2">
      <c r="A902" s="3"/>
      <c r="E902" s="7"/>
      <c r="H902" s="12"/>
      <c r="J902" s="12"/>
      <c r="P902"/>
    </row>
    <row r="903" spans="1:16" ht="15.75" customHeight="1" x14ac:dyDescent="0.2">
      <c r="A903" s="3"/>
      <c r="E903" s="7"/>
      <c r="H903" s="12"/>
      <c r="J903" s="12"/>
      <c r="P903"/>
    </row>
    <row r="904" spans="1:16" ht="15.75" customHeight="1" x14ac:dyDescent="0.2">
      <c r="A904" s="3"/>
      <c r="E904" s="7"/>
      <c r="H904" s="12"/>
      <c r="J904" s="12"/>
      <c r="P904"/>
    </row>
    <row r="905" spans="1:16" ht="15.75" customHeight="1" x14ac:dyDescent="0.2">
      <c r="A905" s="3"/>
      <c r="E905" s="7"/>
      <c r="H905" s="12"/>
      <c r="J905" s="12"/>
      <c r="P905"/>
    </row>
    <row r="906" spans="1:16" ht="15.75" customHeight="1" x14ac:dyDescent="0.2">
      <c r="A906" s="3"/>
      <c r="E906" s="7"/>
      <c r="H906" s="12"/>
      <c r="J906" s="12"/>
      <c r="P906"/>
    </row>
    <row r="907" spans="1:16" ht="15.75" customHeight="1" x14ac:dyDescent="0.2">
      <c r="A907" s="3"/>
      <c r="E907" s="7"/>
      <c r="H907" s="12"/>
      <c r="J907" s="12"/>
      <c r="P907"/>
    </row>
    <row r="908" spans="1:16" ht="15.75" customHeight="1" x14ac:dyDescent="0.2">
      <c r="A908" s="3"/>
      <c r="E908" s="7"/>
      <c r="H908" s="12"/>
      <c r="J908" s="12"/>
      <c r="P908"/>
    </row>
    <row r="909" spans="1:16" ht="15.75" customHeight="1" x14ac:dyDescent="0.2">
      <c r="A909" s="3"/>
      <c r="E909" s="7"/>
      <c r="H909" s="12"/>
      <c r="J909" s="12"/>
      <c r="P909"/>
    </row>
    <row r="910" spans="1:16" ht="15.75" customHeight="1" x14ac:dyDescent="0.2">
      <c r="A910" s="3"/>
      <c r="E910" s="7"/>
      <c r="H910" s="12"/>
      <c r="J910" s="12"/>
      <c r="P910"/>
    </row>
    <row r="911" spans="1:16" ht="15.75" customHeight="1" x14ac:dyDescent="0.2">
      <c r="A911" s="3"/>
      <c r="E911" s="7"/>
      <c r="H911" s="12"/>
      <c r="J911" s="12"/>
      <c r="P911"/>
    </row>
    <row r="912" spans="1:16" ht="15.75" customHeight="1" x14ac:dyDescent="0.2">
      <c r="A912" s="3"/>
      <c r="E912" s="7"/>
      <c r="H912" s="12"/>
      <c r="J912" s="12"/>
      <c r="P912"/>
    </row>
    <row r="913" spans="1:16" ht="15.75" customHeight="1" x14ac:dyDescent="0.2">
      <c r="A913" s="3"/>
      <c r="E913" s="7"/>
      <c r="H913" s="12"/>
      <c r="J913" s="12"/>
      <c r="P913"/>
    </row>
    <row r="914" spans="1:16" ht="15.75" customHeight="1" x14ac:dyDescent="0.2">
      <c r="A914" s="3"/>
      <c r="E914" s="7"/>
      <c r="H914" s="12"/>
      <c r="J914" s="12"/>
      <c r="P914"/>
    </row>
    <row r="915" spans="1:16" ht="15.75" customHeight="1" x14ac:dyDescent="0.2">
      <c r="A915" s="3"/>
      <c r="E915" s="7"/>
      <c r="H915" s="12"/>
      <c r="J915" s="12"/>
      <c r="P915"/>
    </row>
    <row r="916" spans="1:16" ht="15.75" customHeight="1" x14ac:dyDescent="0.2">
      <c r="A916" s="3"/>
      <c r="E916" s="7"/>
      <c r="H916" s="12"/>
      <c r="J916" s="12"/>
      <c r="P916"/>
    </row>
    <row r="917" spans="1:16" ht="15.75" customHeight="1" x14ac:dyDescent="0.2">
      <c r="A917" s="3"/>
      <c r="E917" s="7"/>
      <c r="H917" s="12"/>
      <c r="J917" s="12"/>
      <c r="P917"/>
    </row>
    <row r="918" spans="1:16" ht="15.75" customHeight="1" x14ac:dyDescent="0.2">
      <c r="A918" s="3"/>
      <c r="E918" s="7"/>
      <c r="H918" s="12"/>
      <c r="J918" s="12"/>
      <c r="P918"/>
    </row>
    <row r="919" spans="1:16" ht="15.75" customHeight="1" x14ac:dyDescent="0.2">
      <c r="A919" s="3"/>
      <c r="E919" s="7"/>
      <c r="H919" s="12"/>
      <c r="J919" s="12"/>
      <c r="P919"/>
    </row>
    <row r="920" spans="1:16" ht="15.75" customHeight="1" x14ac:dyDescent="0.2">
      <c r="A920" s="3"/>
      <c r="E920" s="7"/>
      <c r="H920" s="12"/>
      <c r="J920" s="12"/>
      <c r="P920"/>
    </row>
    <row r="921" spans="1:16" ht="15.75" customHeight="1" x14ac:dyDescent="0.2">
      <c r="A921" s="3"/>
      <c r="E921" s="7"/>
      <c r="H921" s="12"/>
      <c r="J921" s="12"/>
      <c r="P921"/>
    </row>
    <row r="922" spans="1:16" ht="15.75" customHeight="1" x14ac:dyDescent="0.2">
      <c r="A922" s="3"/>
      <c r="E922" s="7"/>
      <c r="H922" s="12"/>
      <c r="J922" s="12"/>
      <c r="P922"/>
    </row>
    <row r="923" spans="1:16" ht="15.75" customHeight="1" x14ac:dyDescent="0.2">
      <c r="A923" s="3"/>
      <c r="E923" s="7"/>
      <c r="H923" s="12"/>
      <c r="J923" s="12"/>
      <c r="P923"/>
    </row>
    <row r="924" spans="1:16" ht="15.75" customHeight="1" x14ac:dyDescent="0.2">
      <c r="A924" s="3"/>
      <c r="E924" s="7"/>
      <c r="H924" s="12"/>
      <c r="J924" s="12"/>
      <c r="P924"/>
    </row>
    <row r="925" spans="1:16" ht="15.75" customHeight="1" x14ac:dyDescent="0.2">
      <c r="A925" s="3"/>
      <c r="E925" s="7"/>
      <c r="H925" s="12"/>
      <c r="J925" s="12"/>
      <c r="P925"/>
    </row>
    <row r="926" spans="1:16" ht="15.75" customHeight="1" x14ac:dyDescent="0.2">
      <c r="A926" s="3"/>
      <c r="E926" s="7"/>
      <c r="H926" s="12"/>
      <c r="J926" s="12"/>
      <c r="P926"/>
    </row>
    <row r="927" spans="1:16" ht="15.75" customHeight="1" x14ac:dyDescent="0.2">
      <c r="A927" s="3"/>
      <c r="E927" s="7"/>
      <c r="H927" s="12"/>
      <c r="J927" s="12"/>
      <c r="P927"/>
    </row>
    <row r="928" spans="1:16" ht="15.75" customHeight="1" x14ac:dyDescent="0.2">
      <c r="A928" s="3"/>
      <c r="E928" s="7"/>
      <c r="H928" s="12"/>
      <c r="J928" s="12"/>
      <c r="P928"/>
    </row>
    <row r="929" spans="1:16" ht="15.75" customHeight="1" x14ac:dyDescent="0.2">
      <c r="A929" s="3"/>
      <c r="E929" s="7"/>
      <c r="H929" s="12"/>
      <c r="J929" s="12"/>
      <c r="P929"/>
    </row>
    <row r="930" spans="1:16" ht="15.75" customHeight="1" x14ac:dyDescent="0.2">
      <c r="A930" s="3"/>
      <c r="E930" s="7"/>
      <c r="H930" s="12"/>
      <c r="J930" s="12"/>
      <c r="P930"/>
    </row>
    <row r="931" spans="1:16" ht="15.75" customHeight="1" x14ac:dyDescent="0.2">
      <c r="A931" s="3"/>
      <c r="E931" s="7"/>
      <c r="H931" s="12"/>
      <c r="J931" s="12"/>
      <c r="P931"/>
    </row>
    <row r="932" spans="1:16" ht="15.75" customHeight="1" x14ac:dyDescent="0.2">
      <c r="A932" s="3"/>
      <c r="E932" s="7"/>
      <c r="H932" s="12"/>
      <c r="J932" s="12"/>
      <c r="P932"/>
    </row>
    <row r="933" spans="1:16" ht="15.75" customHeight="1" x14ac:dyDescent="0.2">
      <c r="A933" s="3"/>
      <c r="E933" s="7"/>
      <c r="H933" s="12"/>
      <c r="J933" s="12"/>
      <c r="P933"/>
    </row>
    <row r="934" spans="1:16" ht="15.75" customHeight="1" x14ac:dyDescent="0.2">
      <c r="A934" s="3"/>
      <c r="E934" s="7"/>
      <c r="H934" s="12"/>
      <c r="J934" s="12"/>
      <c r="P934"/>
    </row>
    <row r="935" spans="1:16" ht="15.75" customHeight="1" x14ac:dyDescent="0.2">
      <c r="A935" s="3"/>
      <c r="E935" s="7"/>
      <c r="H935" s="12"/>
      <c r="J935" s="12"/>
      <c r="P935"/>
    </row>
    <row r="936" spans="1:16" ht="15.75" customHeight="1" x14ac:dyDescent="0.2">
      <c r="A936" s="3"/>
      <c r="E936" s="7"/>
      <c r="H936" s="12"/>
      <c r="J936" s="12"/>
      <c r="P936"/>
    </row>
    <row r="937" spans="1:16" ht="15.75" customHeight="1" x14ac:dyDescent="0.2">
      <c r="A937" s="3"/>
      <c r="E937" s="7"/>
      <c r="H937" s="12"/>
      <c r="J937" s="12"/>
      <c r="P937"/>
    </row>
    <row r="938" spans="1:16" ht="15.75" customHeight="1" x14ac:dyDescent="0.2">
      <c r="A938" s="3"/>
      <c r="E938" s="7"/>
      <c r="H938" s="12"/>
      <c r="J938" s="12"/>
      <c r="P938"/>
    </row>
    <row r="939" spans="1:16" ht="15.75" customHeight="1" x14ac:dyDescent="0.2">
      <c r="A939" s="3"/>
      <c r="E939" s="7"/>
      <c r="H939" s="12"/>
      <c r="J939" s="12"/>
      <c r="P939"/>
    </row>
    <row r="940" spans="1:16" ht="15.75" customHeight="1" x14ac:dyDescent="0.2">
      <c r="A940" s="3"/>
      <c r="E940" s="7"/>
      <c r="H940" s="12"/>
      <c r="J940" s="12"/>
      <c r="P940"/>
    </row>
    <row r="941" spans="1:16" ht="15.75" customHeight="1" x14ac:dyDescent="0.2">
      <c r="A941" s="3"/>
      <c r="E941" s="7"/>
      <c r="H941" s="12"/>
      <c r="J941" s="12"/>
      <c r="P941"/>
    </row>
    <row r="942" spans="1:16" ht="15.75" customHeight="1" x14ac:dyDescent="0.2">
      <c r="A942" s="3"/>
      <c r="E942" s="7"/>
      <c r="H942" s="12"/>
      <c r="J942" s="12"/>
      <c r="P942"/>
    </row>
    <row r="943" spans="1:16" ht="15.75" customHeight="1" x14ac:dyDescent="0.2">
      <c r="A943" s="3"/>
      <c r="E943" s="7"/>
      <c r="H943" s="12"/>
      <c r="J943" s="12"/>
      <c r="P943"/>
    </row>
    <row r="944" spans="1:16" ht="15.75" customHeight="1" x14ac:dyDescent="0.2">
      <c r="A944" s="3"/>
      <c r="E944" s="7"/>
      <c r="H944" s="12"/>
      <c r="J944" s="12"/>
      <c r="P944"/>
    </row>
    <row r="945" spans="1:16" ht="15.75" customHeight="1" x14ac:dyDescent="0.2">
      <c r="A945" s="3"/>
      <c r="E945" s="7"/>
      <c r="H945" s="12"/>
      <c r="J945" s="12"/>
      <c r="P945"/>
    </row>
    <row r="946" spans="1:16" ht="15.75" customHeight="1" x14ac:dyDescent="0.2">
      <c r="A946" s="3"/>
      <c r="E946" s="7"/>
      <c r="H946" s="12"/>
      <c r="J946" s="12"/>
      <c r="P946"/>
    </row>
    <row r="947" spans="1:16" ht="15.75" customHeight="1" x14ac:dyDescent="0.2">
      <c r="A947" s="3"/>
      <c r="E947" s="7"/>
      <c r="H947" s="12"/>
      <c r="J947" s="12"/>
      <c r="P947"/>
    </row>
    <row r="948" spans="1:16" ht="15.75" customHeight="1" x14ac:dyDescent="0.2">
      <c r="A948" s="3"/>
      <c r="E948" s="7"/>
      <c r="H948" s="12"/>
      <c r="J948" s="12"/>
      <c r="P948"/>
    </row>
    <row r="949" spans="1:16" ht="15.75" customHeight="1" x14ac:dyDescent="0.2">
      <c r="A949" s="3"/>
      <c r="E949" s="7"/>
      <c r="H949" s="12"/>
      <c r="J949" s="12"/>
      <c r="P949"/>
    </row>
    <row r="950" spans="1:16" ht="15.75" customHeight="1" x14ac:dyDescent="0.2">
      <c r="A950" s="3"/>
      <c r="E950" s="7"/>
      <c r="H950" s="12"/>
      <c r="J950" s="12"/>
      <c r="P950"/>
    </row>
    <row r="951" spans="1:16" ht="15.75" customHeight="1" x14ac:dyDescent="0.2">
      <c r="A951" s="3"/>
      <c r="E951" s="7"/>
      <c r="H951" s="12"/>
      <c r="J951" s="12"/>
      <c r="P951"/>
    </row>
    <row r="952" spans="1:16" ht="15.75" customHeight="1" x14ac:dyDescent="0.2">
      <c r="A952" s="3"/>
      <c r="E952" s="7"/>
      <c r="H952" s="12"/>
      <c r="J952" s="12"/>
      <c r="P952"/>
    </row>
    <row r="953" spans="1:16" ht="15.75" customHeight="1" x14ac:dyDescent="0.2">
      <c r="A953" s="3"/>
      <c r="E953" s="7"/>
      <c r="H953" s="12"/>
      <c r="J953" s="12"/>
      <c r="P953"/>
    </row>
    <row r="954" spans="1:16" ht="15.75" customHeight="1" x14ac:dyDescent="0.2">
      <c r="A954" s="3"/>
      <c r="E954" s="7"/>
      <c r="H954" s="12"/>
      <c r="J954" s="12"/>
      <c r="P954"/>
    </row>
    <row r="955" spans="1:16" ht="15.75" customHeight="1" x14ac:dyDescent="0.2">
      <c r="A955" s="3"/>
      <c r="E955" s="7"/>
      <c r="H955" s="12"/>
      <c r="J955" s="12"/>
      <c r="P955"/>
    </row>
    <row r="956" spans="1:16" ht="15.75" customHeight="1" x14ac:dyDescent="0.2">
      <c r="A956" s="3"/>
      <c r="E956" s="7"/>
      <c r="H956" s="12"/>
      <c r="J956" s="12"/>
      <c r="P9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SupplementaryTable1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-käyttäjä</cp:lastModifiedBy>
  <dcterms:created xsi:type="dcterms:W3CDTF">2017-05-25T09:30:32Z</dcterms:created>
  <dcterms:modified xsi:type="dcterms:W3CDTF">2017-06-19T08:59:34Z</dcterms:modified>
</cp:coreProperties>
</file>